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 activeTab="14"/>
  </bookViews>
  <sheets>
    <sheet name="1Ábr" sheetId="24" r:id="rId1"/>
    <sheet name="2a ábr" sheetId="29" r:id="rId2"/>
    <sheet name="2b ábr" sheetId="27" r:id="rId3"/>
    <sheet name="2c ábr" sheetId="28" r:id="rId4"/>
    <sheet name="1" sheetId="4" r:id="rId5"/>
    <sheet name="2" sheetId="1" r:id="rId6"/>
    <sheet name="3" sheetId="19" r:id="rId7"/>
    <sheet name="4" sheetId="31" r:id="rId8"/>
    <sheet name="5" sheetId="8" r:id="rId9"/>
    <sheet name="6" sheetId="7" r:id="rId10"/>
    <sheet name="7" sheetId="5" r:id="rId11"/>
    <sheet name="8a" sheetId="30" r:id="rId12"/>
    <sheet name="8b" sheetId="15" r:id="rId13"/>
    <sheet name="9" sheetId="14" r:id="rId14"/>
    <sheet name="10" sheetId="12" r:id="rId15"/>
  </sheets>
  <externalReferences>
    <externalReference r:id="rId16"/>
    <externalReference r:id="rId17"/>
  </externalReferences>
  <calcPr calcId="125725"/>
</workbook>
</file>

<file path=xl/calcChain.xml><?xml version="1.0" encoding="utf-8"?>
<calcChain xmlns="http://schemas.openxmlformats.org/spreadsheetml/2006/main">
  <c r="L21" i="19"/>
  <c r="L20"/>
  <c r="L19"/>
  <c r="L18"/>
  <c r="L17"/>
  <c r="L16"/>
  <c r="L15"/>
  <c r="L14"/>
  <c r="L13"/>
  <c r="L12"/>
  <c r="L11"/>
  <c r="L10"/>
  <c r="L9"/>
  <c r="L8"/>
  <c r="L7"/>
  <c r="L6"/>
  <c r="L5"/>
  <c r="G9" i="30"/>
  <c r="F9"/>
  <c r="R21" i="19"/>
  <c r="R20"/>
  <c r="R19"/>
  <c r="R18"/>
  <c r="R17"/>
  <c r="R16"/>
  <c r="R15"/>
  <c r="R14"/>
  <c r="R13"/>
  <c r="R12"/>
  <c r="R11"/>
  <c r="R10"/>
  <c r="R9"/>
  <c r="R8"/>
  <c r="R7"/>
  <c r="R6"/>
  <c r="R5"/>
  <c r="Q21"/>
  <c r="Q20"/>
  <c r="Q19"/>
  <c r="Q18"/>
  <c r="Q17"/>
  <c r="Q16"/>
  <c r="Q15"/>
  <c r="Q14"/>
  <c r="Q13"/>
  <c r="Q12"/>
  <c r="Q11"/>
  <c r="Q10"/>
  <c r="Q9"/>
  <c r="Q8"/>
  <c r="Q7"/>
  <c r="Q6"/>
  <c r="Q5"/>
  <c r="T21"/>
  <c r="S21"/>
  <c r="P21"/>
  <c r="O21"/>
  <c r="E25" i="15"/>
  <c r="E24"/>
  <c r="E26" s="1"/>
  <c r="E23"/>
  <c r="I21" i="19"/>
  <c r="H21"/>
  <c r="G21"/>
  <c r="F21"/>
  <c r="E21"/>
  <c r="D21"/>
  <c r="G20"/>
  <c r="G19"/>
  <c r="F20"/>
  <c r="F19"/>
  <c r="I20"/>
  <c r="I19"/>
  <c r="H20"/>
  <c r="H19"/>
  <c r="E20"/>
  <c r="E19"/>
  <c r="D20"/>
  <c r="D19"/>
  <c r="F18"/>
  <c r="G18"/>
  <c r="I18"/>
  <c r="H18"/>
  <c r="E18"/>
  <c r="D18"/>
  <c r="K13" i="12"/>
  <c r="K12"/>
  <c r="K11"/>
  <c r="K10"/>
  <c r="K9"/>
  <c r="K8"/>
  <c r="K7"/>
  <c r="K6"/>
  <c r="I13"/>
  <c r="I12"/>
  <c r="I11"/>
  <c r="I10"/>
  <c r="I9"/>
  <c r="I8"/>
  <c r="I7"/>
  <c r="I6"/>
  <c r="L13"/>
  <c r="L12"/>
  <c r="L11"/>
  <c r="L10"/>
  <c r="L9"/>
  <c r="L8"/>
  <c r="L7"/>
  <c r="L6"/>
  <c r="G13"/>
  <c r="G12"/>
  <c r="G11"/>
  <c r="G10"/>
  <c r="G9"/>
  <c r="G8"/>
  <c r="G7"/>
  <c r="G6"/>
  <c r="F13"/>
  <c r="F12"/>
  <c r="F11"/>
  <c r="F10"/>
  <c r="F9"/>
  <c r="F8"/>
  <c r="F7"/>
  <c r="F6"/>
  <c r="D13"/>
  <c r="D12"/>
  <c r="D11"/>
  <c r="D10"/>
  <c r="D9"/>
  <c r="D8"/>
  <c r="D7"/>
  <c r="D6"/>
  <c r="F22"/>
  <c r="F21"/>
  <c r="F20"/>
  <c r="F19"/>
  <c r="F18"/>
  <c r="F17"/>
  <c r="F16"/>
  <c r="D22"/>
  <c r="D21"/>
  <c r="D20"/>
  <c r="D19"/>
  <c r="D18"/>
  <c r="D17"/>
  <c r="D16"/>
  <c r="F15"/>
  <c r="D15"/>
  <c r="K22"/>
  <c r="K21"/>
  <c r="K20"/>
  <c r="K19"/>
  <c r="K18"/>
  <c r="K17"/>
  <c r="K16"/>
  <c r="K15"/>
  <c r="I22"/>
  <c r="I21"/>
  <c r="I20"/>
  <c r="I19"/>
  <c r="I18"/>
  <c r="I17"/>
  <c r="I16"/>
  <c r="I15"/>
  <c r="L22"/>
  <c r="L21"/>
  <c r="L20"/>
  <c r="L19"/>
  <c r="L18"/>
  <c r="L17"/>
  <c r="L16"/>
  <c r="L15"/>
  <c r="G22"/>
  <c r="G21"/>
  <c r="G20"/>
  <c r="G19"/>
  <c r="G18"/>
  <c r="G17"/>
  <c r="G16"/>
  <c r="G15"/>
  <c r="I31" i="7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M6" i="12" l="1"/>
  <c r="M8"/>
  <c r="M10"/>
  <c r="M12"/>
  <c r="M7"/>
  <c r="M9"/>
  <c r="M11"/>
  <c r="M13"/>
  <c r="M16"/>
  <c r="M18"/>
  <c r="M20"/>
  <c r="M22"/>
  <c r="M15"/>
  <c r="M17"/>
  <c r="M19"/>
  <c r="M21"/>
  <c r="F31" i="7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G14" i="4" l="1"/>
  <c r="G13"/>
  <c r="G12"/>
  <c r="G11"/>
  <c r="G10"/>
  <c r="G9"/>
  <c r="G8"/>
  <c r="G7"/>
  <c r="G6"/>
  <c r="G10" i="1"/>
  <c r="G9"/>
  <c r="G8"/>
  <c r="G7"/>
  <c r="G6"/>
  <c r="F10"/>
  <c r="F9"/>
  <c r="F8"/>
  <c r="F7"/>
  <c r="F6"/>
  <c r="J31" i="7"/>
  <c r="G31"/>
  <c r="D31"/>
  <c r="J30"/>
  <c r="G30"/>
  <c r="D30"/>
  <c r="J29"/>
  <c r="G29"/>
  <c r="D29"/>
  <c r="J28"/>
  <c r="G28"/>
  <c r="D28"/>
  <c r="J27"/>
  <c r="G27"/>
  <c r="D27"/>
  <c r="J26"/>
  <c r="G26"/>
  <c r="D26"/>
  <c r="J25"/>
  <c r="G25"/>
  <c r="D25"/>
  <c r="J24"/>
  <c r="G24"/>
  <c r="D24"/>
  <c r="J23"/>
  <c r="G23"/>
  <c r="D23"/>
  <c r="J22"/>
  <c r="G22"/>
  <c r="D22"/>
  <c r="J21"/>
  <c r="G21"/>
  <c r="D21"/>
  <c r="J20"/>
  <c r="G20"/>
  <c r="D20"/>
  <c r="J19"/>
  <c r="G19"/>
  <c r="D19"/>
  <c r="J18"/>
  <c r="G18"/>
  <c r="D18"/>
  <c r="J17"/>
  <c r="G17"/>
  <c r="D17"/>
  <c r="J16"/>
  <c r="G16"/>
  <c r="D16"/>
  <c r="J15"/>
  <c r="G15"/>
  <c r="D15"/>
  <c r="J14"/>
  <c r="G14"/>
  <c r="D14"/>
  <c r="J13"/>
  <c r="G13"/>
  <c r="D13"/>
  <c r="J12"/>
  <c r="G12"/>
  <c r="D12"/>
  <c r="J11"/>
  <c r="G11"/>
  <c r="D11"/>
  <c r="J10"/>
  <c r="G10"/>
  <c r="D10"/>
  <c r="J9"/>
  <c r="G9"/>
  <c r="D9"/>
  <c r="J8"/>
  <c r="G8"/>
  <c r="D8"/>
  <c r="J7"/>
  <c r="G7"/>
  <c r="D7"/>
  <c r="J6"/>
  <c r="G6"/>
  <c r="D6"/>
  <c r="J5"/>
  <c r="G5"/>
  <c r="D5"/>
</calcChain>
</file>

<file path=xl/comments1.xml><?xml version="1.0" encoding="utf-8"?>
<comments xmlns="http://schemas.openxmlformats.org/spreadsheetml/2006/main">
  <authors>
    <author>Szerző</author>
  </authors>
  <commentList>
    <comment ref="B2" authorId="0">
      <text>
        <r>
          <rPr>
            <sz val="8"/>
            <color indexed="81"/>
            <rFont val="Tahoma"/>
            <family val="2"/>
            <charset val="238"/>
          </rPr>
          <t>Forrás: Országos Meteorológiai Szolgálat.</t>
        </r>
      </text>
    </comment>
    <comment ref="F5" authorId="0">
      <text>
        <r>
          <rPr>
            <sz val="8"/>
            <color indexed="81"/>
            <rFont val="Segoe UI"/>
            <family val="2"/>
            <charset val="238"/>
          </rPr>
          <t xml:space="preserve">Azoknak a napoknak a száma, amelyeken a csapadék mennyisége legalább 0,1 milliméter volt. </t>
        </r>
        <r>
          <rPr>
            <sz val="8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<sst xmlns="http://schemas.openxmlformats.org/spreadsheetml/2006/main" count="392" uniqueCount="277">
  <si>
    <t>Öntözési igények</t>
  </si>
  <si>
    <t>Megnevezés</t>
  </si>
  <si>
    <t>Vízjogi engedélyel rendelkezők és öntözést végzők</t>
  </si>
  <si>
    <t>Vízjogi engedélyel rendelkezők, de öntözést nem végzők</t>
  </si>
  <si>
    <t>Vízjogi engedélyel nem rendelkezők, de öntöznének, (vízkivételi lehetőség van)</t>
  </si>
  <si>
    <t>Vízjogi engedélyel nem rendelkezők, de öntöznének, (vízkivételi lehetőség nincs)</t>
  </si>
  <si>
    <t>Összesen</t>
  </si>
  <si>
    <t>Megjegyzés: NAK felmérés, 2014.</t>
  </si>
  <si>
    <t>Év</t>
  </si>
  <si>
    <t>Területi egység</t>
  </si>
  <si>
    <t>Közép-Magyarország</t>
  </si>
  <si>
    <t>Közép-Dunántúl</t>
  </si>
  <si>
    <t>Nyugat-Dunántúl</t>
  </si>
  <si>
    <t>Dél-Dunántúl</t>
  </si>
  <si>
    <t>Észak-Magyarország</t>
  </si>
  <si>
    <t>Észak-Alföld</t>
  </si>
  <si>
    <t>Dél-Alföld</t>
  </si>
  <si>
    <t>Ország összesen</t>
  </si>
  <si>
    <t>Legalább egyszer öntözött alapterület ha**</t>
  </si>
  <si>
    <t>Áflag</t>
  </si>
  <si>
    <t xml:space="preserve">Egyes EU országok potenciális és öntözött területének adatai </t>
  </si>
  <si>
    <t xml:space="preserve">Málta </t>
  </si>
  <si>
    <t>Csehország</t>
  </si>
  <si>
    <t>Lengyelország</t>
  </si>
  <si>
    <t>Ország</t>
  </si>
  <si>
    <t>Szlovákia</t>
  </si>
  <si>
    <t>Magyarország</t>
  </si>
  <si>
    <t>Románia</t>
  </si>
  <si>
    <t>Dánia</t>
  </si>
  <si>
    <t>Németország</t>
  </si>
  <si>
    <t>Görögország</t>
  </si>
  <si>
    <t>Öntözhető terület ezer ha</t>
  </si>
  <si>
    <t>Az öntözésbe vonható területek nagyságát befolyásoló tényezők és ezek hatásai</t>
  </si>
  <si>
    <t>A beruházási támogatások aránya</t>
  </si>
  <si>
    <t>Szántóföldi növények</t>
  </si>
  <si>
    <t>Szántóföldi zöldségek</t>
  </si>
  <si>
    <t>Gyümölcsösök</t>
  </si>
  <si>
    <t>Szőlő</t>
  </si>
  <si>
    <t>terület ha</t>
  </si>
  <si>
    <t>változás %</t>
  </si>
  <si>
    <t>-10%támogatás</t>
  </si>
  <si>
    <t>+10%támogatás</t>
  </si>
  <si>
    <t xml:space="preserve"> 0% támogatás</t>
  </si>
  <si>
    <t>A vízdíjak aránya</t>
  </si>
  <si>
    <t xml:space="preserve"> +90% vízdíj</t>
  </si>
  <si>
    <t xml:space="preserve"> -10% vízdíj</t>
  </si>
  <si>
    <t xml:space="preserve"> +10% vízdíj</t>
  </si>
  <si>
    <t>A terményárak nagyságának aránya</t>
  </si>
  <si>
    <t xml:space="preserve"> Referenciaár -10%</t>
  </si>
  <si>
    <t xml:space="preserve"> Referenciaár +10%</t>
  </si>
  <si>
    <t>Minden talajt öntöz</t>
  </si>
  <si>
    <t>az aktuális területhez viszonyítva</t>
  </si>
  <si>
    <t>Csak jó talajokat öntöz</t>
  </si>
  <si>
    <t>Mezőgaz- dasági terület ezer  ha**</t>
  </si>
  <si>
    <t>Az öntözhető növények országos területe ha</t>
  </si>
  <si>
    <t>Öntözött terület ha</t>
  </si>
  <si>
    <t>Öntözésbe vonható ter. ha</t>
  </si>
  <si>
    <t>Szántóföldi növ. össz.</t>
  </si>
  <si>
    <t>hibridkukorica</t>
  </si>
  <si>
    <t>árúkukorica</t>
  </si>
  <si>
    <t>csemegekukorica</t>
  </si>
  <si>
    <t>sílókukorica</t>
  </si>
  <si>
    <t>zöldborsó</t>
  </si>
  <si>
    <t>zöldbab</t>
  </si>
  <si>
    <t>szója</t>
  </si>
  <si>
    <t>lucerna</t>
  </si>
  <si>
    <t>búza</t>
  </si>
  <si>
    <t>burgonya</t>
  </si>
  <si>
    <t>cukorrépa</t>
  </si>
  <si>
    <t>egyéb</t>
  </si>
  <si>
    <t>Szántóföldi zöldség össz.</t>
  </si>
  <si>
    <t>paradicsom</t>
  </si>
  <si>
    <t>paprika</t>
  </si>
  <si>
    <t>fűszerpaprika</t>
  </si>
  <si>
    <t>sárgarépa</t>
  </si>
  <si>
    <t>fejeskáposzta</t>
  </si>
  <si>
    <t>vöröshagyma</t>
  </si>
  <si>
    <t>Gyümölcsösök össz.</t>
  </si>
  <si>
    <t>alma</t>
  </si>
  <si>
    <t>meggy</t>
  </si>
  <si>
    <t>Szőlő összesen</t>
  </si>
  <si>
    <t xml:space="preserve">Összes öntözhető növény </t>
  </si>
  <si>
    <t>Átlagos igényelt víz m3/ha</t>
  </si>
  <si>
    <t>Esőztető lineár</t>
  </si>
  <si>
    <t>Esőztető csévélődobos</t>
  </si>
  <si>
    <t>Esőztető körforgós</t>
  </si>
  <si>
    <t>Felületi áraztátos</t>
  </si>
  <si>
    <t>Mikroöntözés, csepegtető</t>
  </si>
  <si>
    <t>Egyéb</t>
  </si>
  <si>
    <t>Megjegyzés: az aktuális terület: szántófüldi növények 829589 ha, szántóföldi zöldség 17369 ha, gyümolcsös 44609 ha, szőlő 4982 ha, ősszes öntözésbe vonható 896549 ha.</t>
  </si>
  <si>
    <t>Eltérő talajadottságok esetén*</t>
  </si>
  <si>
    <t>* = Várallyay (1980) felmérése szerint a hazai talajok 43%-a kedvezőtlen, 26% közepes és csak 31% jó vízgazdálkodású.</t>
  </si>
  <si>
    <t>Forrás: a bemutatott AKI tanulmány 15-16. old. és 21., 22., 23., 25. táblázatai.</t>
  </si>
  <si>
    <t>Forrás: a bemutatott AKI tanulmány 8. táblázata.</t>
  </si>
  <si>
    <t>Országos ter. az össz. öntözhető  %-ában</t>
  </si>
  <si>
    <t>Öntözött az ország össz. öntözhető  %-ában</t>
  </si>
  <si>
    <t>Öntözésbe vonh. az orsz. össz.öntöz-hető %-ában</t>
  </si>
  <si>
    <t>Forrás: a bemutatott AKI tanulmány 3. táblázata.</t>
  </si>
  <si>
    <t>Igény darab</t>
  </si>
  <si>
    <t>1. táblázat</t>
  </si>
  <si>
    <t>2. táblázat</t>
  </si>
  <si>
    <t>3. táblázat</t>
  </si>
  <si>
    <t>Öntözött az összes öntözött ha-ból %</t>
  </si>
  <si>
    <t>5. táblázat</t>
  </si>
  <si>
    <t>Önt.vonható az összes önt.vonh. ter. ha-ból %</t>
  </si>
  <si>
    <t>6. táblázat</t>
  </si>
  <si>
    <t>Forrás: Infoszolg, Infojegyzet 2016/8. 2. old. 1. táblázat (Eurostat 2010).</t>
  </si>
  <si>
    <t>Felhasznált öntözővíz mennyiség m3/ha**</t>
  </si>
  <si>
    <t>Öntözhető/ mezőgazd. terület %</t>
  </si>
  <si>
    <t>Öntözött terület ezer ha</t>
  </si>
  <si>
    <t>Öntözött/ mezőgazd. terület %</t>
  </si>
  <si>
    <t>Öntözött/  öntözhető terület %</t>
  </si>
  <si>
    <t>Igényelt vízmennyiség ezer m3/év</t>
  </si>
  <si>
    <t>Átlagos öntözött ter. ha/db</t>
  </si>
  <si>
    <t>Terület szerint %</t>
  </si>
  <si>
    <t>Víz-meny- nyiség szerint %</t>
  </si>
  <si>
    <t xml:space="preserve">  a megöntözött területen </t>
  </si>
  <si>
    <t>20015-ben</t>
  </si>
  <si>
    <t>2016-ban</t>
  </si>
  <si>
    <t xml:space="preserve">Megnevezés </t>
  </si>
  <si>
    <t xml:space="preserve">Megöntözött terület (ha) </t>
  </si>
  <si>
    <t xml:space="preserve">Szántóföldi növények összesen </t>
  </si>
  <si>
    <t xml:space="preserve">ebből: burgonya </t>
  </si>
  <si>
    <t xml:space="preserve">cukorrépa </t>
  </si>
  <si>
    <t xml:space="preserve">dohány </t>
  </si>
  <si>
    <t xml:space="preserve">kukorica </t>
  </si>
  <si>
    <t xml:space="preserve">napraforgó </t>
  </si>
  <si>
    <t xml:space="preserve">rizs </t>
  </si>
  <si>
    <t xml:space="preserve">szója </t>
  </si>
  <si>
    <t xml:space="preserve">takarmánynövények </t>
  </si>
  <si>
    <t xml:space="preserve">ebből: csemegekukorica </t>
  </si>
  <si>
    <t xml:space="preserve">fejeskáposzta </t>
  </si>
  <si>
    <t xml:space="preserve">paprika </t>
  </si>
  <si>
    <t xml:space="preserve">paradicsom </t>
  </si>
  <si>
    <t xml:space="preserve">uborka </t>
  </si>
  <si>
    <t xml:space="preserve">zöldbab </t>
  </si>
  <si>
    <t xml:space="preserve">zöldborsó </t>
  </si>
  <si>
    <t xml:space="preserve">hibrid kukorica </t>
  </si>
  <si>
    <t xml:space="preserve">napraforgómag </t>
  </si>
  <si>
    <t xml:space="preserve">repcemag </t>
  </si>
  <si>
    <t xml:space="preserve">szójabab </t>
  </si>
  <si>
    <t xml:space="preserve">egyéb zöldségfélék vetőmag </t>
  </si>
  <si>
    <t xml:space="preserve">Gyümölcsösök összesen </t>
  </si>
  <si>
    <t xml:space="preserve">ebből: alma </t>
  </si>
  <si>
    <t xml:space="preserve">cseresznye </t>
  </si>
  <si>
    <t xml:space="preserve">kajszi </t>
  </si>
  <si>
    <t xml:space="preserve">körte </t>
  </si>
  <si>
    <t xml:space="preserve">málna </t>
  </si>
  <si>
    <t xml:space="preserve">meggy </t>
  </si>
  <si>
    <t xml:space="preserve">őszibarack </t>
  </si>
  <si>
    <t xml:space="preserve">ribizli </t>
  </si>
  <si>
    <t xml:space="preserve">szeder </t>
  </si>
  <si>
    <t xml:space="preserve">szilva </t>
  </si>
  <si>
    <t xml:space="preserve">Szőlő </t>
  </si>
  <si>
    <t xml:space="preserve">Gyep </t>
  </si>
  <si>
    <t xml:space="preserve">Egyéb (erdő, fásítás stb.) </t>
  </si>
  <si>
    <t xml:space="preserve">Összesen </t>
  </si>
  <si>
    <t>2015-ben</t>
  </si>
  <si>
    <t xml:space="preserve">Kiöntözött vízmennyiség (1000 m3) </t>
  </si>
  <si>
    <t xml:space="preserve">Kiöntözött víz (m3/ha) </t>
  </si>
  <si>
    <t>Megöntözött terület (ha) aránya %</t>
  </si>
  <si>
    <t>Kiöntözött vízmennyiség  aránya %</t>
  </si>
  <si>
    <t>2016/2015</t>
  </si>
  <si>
    <t>Kiöntözött víz (m3/ha) aránya %</t>
  </si>
  <si>
    <t>Szántóföldi növ. vetőmagjai össz.</t>
  </si>
  <si>
    <r>
      <t xml:space="preserve"> Az ö</t>
    </r>
    <r>
      <rPr>
        <b/>
        <sz val="10"/>
        <color theme="1"/>
        <rFont val="Times New Roman"/>
        <family val="1"/>
        <charset val="238"/>
      </rPr>
      <t xml:space="preserve">ntözés adatai művelési áganként </t>
    </r>
  </si>
  <si>
    <t xml:space="preserve">Zöldségfélék összesen </t>
  </si>
  <si>
    <t>Az öntözés adatai területi egységenként</t>
  </si>
  <si>
    <t>Megöntö-zött terület ha</t>
  </si>
  <si>
    <t>Kiöntözött víz m3/ha</t>
  </si>
  <si>
    <t>Kiöntö-zött víz  aránya %</t>
  </si>
  <si>
    <t>Megöntö-zött terület  aránya %</t>
  </si>
  <si>
    <t>Kiöntö- zött víz 1000 m3</t>
  </si>
  <si>
    <t>Forrás: AKI, Öntözésjelentések.</t>
  </si>
  <si>
    <t>Évi közép-hőmér-séklet, °C</t>
  </si>
  <si>
    <t>Éves napfénytar-tam, óra</t>
  </si>
  <si>
    <t>A csapadékos napok száma</t>
  </si>
  <si>
    <t>A lehullott csapadék  mm/év</t>
  </si>
  <si>
    <t>Aszállyal érintett terület 1000 km2</t>
  </si>
  <si>
    <t>Aszállyal érintett terület aránya %</t>
  </si>
  <si>
    <t>1985-2000 átlag</t>
  </si>
  <si>
    <t>Forrás: KSH.</t>
  </si>
  <si>
    <t>9. táblázat</t>
  </si>
  <si>
    <t>7. táblázat</t>
  </si>
  <si>
    <t>2013/2010%</t>
  </si>
  <si>
    <t>2016/2015%</t>
  </si>
  <si>
    <t>Megjegyzés:  a 2004-2016 évek közűl 2010 a legkisebb, míg 2013 a legtöbb megöntözött terület éve, 2015 a legaszályosabb, 2016 aszály nélküli év volt.</t>
  </si>
  <si>
    <t xml:space="preserve">Ebből: megöntö- zött terület ha* </t>
  </si>
  <si>
    <t>Vízjogilag engedélye-zett öntözhető terület ha*</t>
  </si>
  <si>
    <t xml:space="preserve">Kiöntö-zött víz m3/ha*  </t>
  </si>
  <si>
    <t>Kiöntö-zött vízmeny- nyiség ezer m3*</t>
  </si>
  <si>
    <t>Megjegyzés: az adatok között a halastó nem szerepel.</t>
  </si>
  <si>
    <t>Megjegyzés: 2015 a legaszályosabb, 2016 aszály nélküli év volt.</t>
  </si>
  <si>
    <t>2010, 2013 és 2015. évek adatai a halastót is tartalmazzák, mert az alapadatokból a halastó területegységenkénti számait adathiány miatt nem lehetett levonni.</t>
  </si>
  <si>
    <t>Kiöntö-zött vízmeny- nyiség ezer m3**</t>
  </si>
  <si>
    <t>1985-2016 átlag</t>
  </si>
  <si>
    <t>2001-2016 átlag</t>
  </si>
  <si>
    <t>2001-2016/ 1985-2000%</t>
  </si>
  <si>
    <t xml:space="preserve">2004-2016 átlag </t>
  </si>
  <si>
    <t>2004-2010 átlag</t>
  </si>
  <si>
    <t>2010-2016 átlag</t>
  </si>
  <si>
    <t>2010-2016/ 2004-20010%</t>
  </si>
  <si>
    <t>Legalább egyszer öntözött alapterület, ha</t>
  </si>
  <si>
    <r>
      <t>Egy hektárra felhasznált öntözővíz mennyisége, m</t>
    </r>
    <r>
      <rPr>
        <b/>
        <i/>
        <vertAlign val="superscript"/>
        <sz val="10"/>
        <rFont val="Times New Roman"/>
        <family val="1"/>
        <charset val="238"/>
      </rPr>
      <t>3</t>
    </r>
    <r>
      <rPr>
        <b/>
        <i/>
        <sz val="10"/>
        <rFont val="Times New Roman"/>
        <family val="1"/>
        <charset val="238"/>
      </rPr>
      <t>/ha</t>
    </r>
  </si>
  <si>
    <t>10. táblázat</t>
  </si>
  <si>
    <t>A hőség-napok száma*</t>
  </si>
  <si>
    <t>Megjegyzés: * = 30 C fok feletti napok.</t>
  </si>
  <si>
    <t>Vízjogilag engedélyezett terület</t>
  </si>
  <si>
    <t>Öntözött terület</t>
  </si>
  <si>
    <t>Öntözött terület ha***</t>
  </si>
  <si>
    <t>A megöntö-zött terület aránya a mezőgazd. ter. ből %***</t>
  </si>
  <si>
    <t>A megöntö-zött terület aránya a vízjogilag eng. ből %***</t>
  </si>
  <si>
    <t>Kiöntö-zött víz ezer m3***</t>
  </si>
  <si>
    <t>Fajlagos öntözővíz felhaszn. m3/ha***</t>
  </si>
  <si>
    <t>2014****</t>
  </si>
  <si>
    <t>Forrás: * = AKI, ** = KSH ,  *** = OVF, **** = az AKI 2014. évre nem közölt adatokat, ezért a KSH számai alapján becsültük.</t>
  </si>
  <si>
    <t>A megöntö-zött terület aránya a mezőgazd. ter. ből %*</t>
  </si>
  <si>
    <t>A megöntö-zött terület aránya a vízjogilag eng. ből %*</t>
  </si>
  <si>
    <t>Az öntözés helyzete hazánkban</t>
  </si>
  <si>
    <t>Az öntözés fontosabbadatai az OVF számai alapján</t>
  </si>
  <si>
    <t>[ha]</t>
  </si>
  <si>
    <r>
      <t>[ezer m</t>
    </r>
    <r>
      <rPr>
        <vertAlign val="superscript"/>
        <sz val="9"/>
        <rFont val="Times New Roman CE"/>
        <charset val="238"/>
      </rPr>
      <t>3</t>
    </r>
    <r>
      <rPr>
        <sz val="9"/>
        <rFont val="Times New Roman CE"/>
        <charset val="238"/>
      </rPr>
      <t>]</t>
    </r>
  </si>
  <si>
    <t>összesen</t>
  </si>
  <si>
    <t>1. ábra</t>
  </si>
  <si>
    <t>Az öntözés fontosabb adatai az OVF számai alapján 1990 és 2016 között</t>
  </si>
  <si>
    <t>8/b. táblázat</t>
  </si>
  <si>
    <t xml:space="preserve">Zivataros napok száma </t>
  </si>
  <si>
    <t xml:space="preserve">Csapadé- kos napok száma,  ≥ 0,1 mm </t>
  </si>
  <si>
    <t>Maximális napi csapadék mm</t>
  </si>
  <si>
    <t>A csapa- dék évi összege  mm</t>
  </si>
  <si>
    <t>Forrás: OMSZ.</t>
  </si>
  <si>
    <t>8/a. táblázat</t>
  </si>
  <si>
    <t>év</t>
  </si>
  <si>
    <t>A csapadék évi összege mm</t>
  </si>
  <si>
    <t>Havazásból esett évi csapadék mm</t>
  </si>
  <si>
    <t xml:space="preserve">Maximális napi csapadék mm </t>
  </si>
  <si>
    <t xml:space="preserve">Csapadékos napok száma,  ≥ 0,1 mm </t>
  </si>
  <si>
    <t xml:space="preserve">Zivataros napok száma,  </t>
  </si>
  <si>
    <t>2004-2010 átl.</t>
  </si>
  <si>
    <t>2010-2016 átl.</t>
  </si>
  <si>
    <t>2010-2016/ 2004-2010%</t>
  </si>
  <si>
    <t>Kiöntözött víz m3/ha aránya %</t>
  </si>
  <si>
    <t>Kiöntözött víz</t>
  </si>
  <si>
    <t xml:space="preserve">Hőség napok száma,  ≥ 30 °C </t>
  </si>
  <si>
    <t>2/b. táblázat (Budapesten)</t>
  </si>
  <si>
    <t>2/c. táblázat (Budapesten)</t>
  </si>
  <si>
    <t>2/a. ábra. Évi középhőmérséklet (Magyarországon)</t>
  </si>
  <si>
    <t>Éghajlatváltozás hazánkban (az OMSZ adatai alapján)</t>
  </si>
  <si>
    <t>Éghajlatváltozás Budapesten 1901 és 2010 között</t>
  </si>
  <si>
    <t xml:space="preserve">1901-2010 átl. </t>
  </si>
  <si>
    <t>1901-1955 átl.</t>
  </si>
  <si>
    <t>1956-2010 átl.</t>
  </si>
  <si>
    <t xml:space="preserve">Téli napok száma,  ≤ 0 °C </t>
  </si>
  <si>
    <t>Évi közép- hőmérsék-let  fok C</t>
  </si>
  <si>
    <t>Évi maximum- hőmérsék-let  fok C</t>
  </si>
  <si>
    <t xml:space="preserve">Havazás-ból esett évi csapadék mm </t>
  </si>
  <si>
    <t>1956-2010/ 1901-1955%</t>
  </si>
  <si>
    <t>Az öntözés adatai teületi egységenként 2004 és 2016 között</t>
  </si>
  <si>
    <t xml:space="preserve">4. táblázat </t>
  </si>
  <si>
    <t>2010 min. felh.</t>
  </si>
  <si>
    <t>2012 max. felh.</t>
  </si>
  <si>
    <t>2010/2012 min/max. felh.%</t>
  </si>
  <si>
    <t>2004-2016 átlag</t>
  </si>
  <si>
    <t>2004-2016 átlag %</t>
  </si>
  <si>
    <t>2010-2016/ 2004-2010 %</t>
  </si>
  <si>
    <t>Ebből Alföld össz.</t>
  </si>
  <si>
    <r>
      <t>Felhasznált öntözővíz mennyisége, ezer m</t>
    </r>
    <r>
      <rPr>
        <b/>
        <i/>
        <vertAlign val="superscript"/>
        <sz val="10"/>
        <rFont val="Times New Roman"/>
        <family val="1"/>
        <charset val="238"/>
      </rPr>
      <t>3</t>
    </r>
  </si>
  <si>
    <t>.</t>
  </si>
  <si>
    <t>Öntöz-hető alapterü-let  ha**</t>
  </si>
  <si>
    <t>A megöntö-zött terület aránya a mezőgazd. ter. ből %**</t>
  </si>
  <si>
    <t>Forrás: KSH. Stadat 5. 6. 1. és 5.10.4.  valamint  OMSZ táblázatok.</t>
  </si>
  <si>
    <t>Vízjogilag engedélye-zett terület ha***</t>
  </si>
  <si>
    <t>Az öntözővíz-kiadagolás módja szerinti arányok</t>
  </si>
  <si>
    <t>Az öntözhető növények becsült területi adatai</t>
  </si>
  <si>
    <t>Megjegyzés: Az ország összes mezőgazdasági területe 2016-ban 5372000 ha, ebből szántó 4335000, gyümölcsös 92000, szőlő 81000 ha volt.</t>
  </si>
  <si>
    <t xml:space="preserve">Forró napok száma,  ≥ 35 °C </t>
  </si>
  <si>
    <t>Fontosabb országos éghajlatváltozási adatok 1985-2016-között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</si>
</sst>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4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8"/>
      <color indexed="81"/>
      <name val="Tahoma"/>
      <family val="2"/>
      <charset val="238"/>
    </font>
    <font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1"/>
      <name val="Segoe UI"/>
      <family val="2"/>
      <charset val="238"/>
    </font>
    <font>
      <b/>
      <i/>
      <sz val="10"/>
      <name val="Times New Roman"/>
      <family val="1"/>
      <charset val="238"/>
    </font>
    <font>
      <b/>
      <i/>
      <vertAlign val="superscript"/>
      <sz val="10"/>
      <name val="Times New Roman"/>
      <family val="1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Arial CE"/>
      <charset val="238"/>
    </font>
    <font>
      <sz val="9"/>
      <name val="Times New Roman CE"/>
      <charset val="238"/>
    </font>
    <font>
      <vertAlign val="superscript"/>
      <sz val="9"/>
      <name val="Times New Roman CE"/>
      <charset val="238"/>
    </font>
    <font>
      <b/>
      <i/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thin">
        <color indexed="64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auto="1"/>
      </bottom>
      <diagonal/>
    </border>
    <border>
      <left style="dotted">
        <color indexed="64"/>
      </left>
      <right style="thin">
        <color indexed="64"/>
      </right>
      <top/>
      <bottom style="dotted">
        <color auto="1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auto="1"/>
      </right>
      <top style="dotted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3" fillId="0" borderId="0"/>
  </cellStyleXfs>
  <cellXfs count="566">
    <xf numFmtId="0" fontId="0" fillId="0" borderId="0" xfId="0"/>
    <xf numFmtId="0" fontId="2" fillId="0" borderId="0" xfId="0" applyFont="1"/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6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3" fontId="7" fillId="0" borderId="24" xfId="1" applyNumberFormat="1" applyFont="1" applyFill="1" applyBorder="1" applyAlignment="1">
      <alignment horizontal="right"/>
    </xf>
    <xf numFmtId="0" fontId="2" fillId="0" borderId="23" xfId="0" applyFont="1" applyBorder="1" applyAlignment="1">
      <alignment horizontal="center"/>
    </xf>
    <xf numFmtId="3" fontId="7" fillId="0" borderId="24" xfId="2" applyNumberFormat="1" applyFont="1" applyFill="1" applyBorder="1"/>
    <xf numFmtId="1" fontId="7" fillId="0" borderId="24" xfId="0" applyNumberFormat="1" applyFont="1" applyFill="1" applyBorder="1"/>
    <xf numFmtId="0" fontId="2" fillId="0" borderId="25" xfId="0" applyFont="1" applyBorder="1" applyAlignment="1">
      <alignment horizontal="center"/>
    </xf>
    <xf numFmtId="3" fontId="7" fillId="0" borderId="22" xfId="0" applyNumberFormat="1" applyFont="1" applyFill="1" applyBorder="1"/>
    <xf numFmtId="0" fontId="2" fillId="0" borderId="27" xfId="0" applyFont="1" applyBorder="1" applyAlignment="1">
      <alignment horizontal="center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28" xfId="0" applyNumberFormat="1" applyFont="1" applyBorder="1" applyAlignment="1">
      <alignment horizontal="right" vertical="center" wrapText="1"/>
    </xf>
    <xf numFmtId="3" fontId="2" fillId="0" borderId="29" xfId="0" applyNumberFormat="1" applyFont="1" applyBorder="1" applyAlignment="1">
      <alignment horizontal="right" vertical="center" wrapText="1"/>
    </xf>
    <xf numFmtId="1" fontId="2" fillId="0" borderId="30" xfId="0" applyNumberFormat="1" applyFont="1" applyBorder="1"/>
    <xf numFmtId="3" fontId="2" fillId="0" borderId="28" xfId="0" applyNumberFormat="1" applyFont="1" applyBorder="1"/>
    <xf numFmtId="0" fontId="2" fillId="0" borderId="28" xfId="0" applyFont="1" applyBorder="1"/>
    <xf numFmtId="0" fontId="2" fillId="0" borderId="29" xfId="0" applyFont="1" applyBorder="1"/>
    <xf numFmtId="3" fontId="2" fillId="0" borderId="5" xfId="0" applyNumberFormat="1" applyFont="1" applyBorder="1"/>
    <xf numFmtId="3" fontId="7" fillId="0" borderId="28" xfId="0" applyNumberFormat="1" applyFont="1" applyFill="1" applyBorder="1"/>
    <xf numFmtId="49" fontId="2" fillId="0" borderId="21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0" fontId="2" fillId="0" borderId="33" xfId="0" applyFont="1" applyBorder="1"/>
    <xf numFmtId="0" fontId="2" fillId="0" borderId="40" xfId="0" applyFont="1" applyBorder="1"/>
    <xf numFmtId="0" fontId="2" fillId="0" borderId="0" xfId="0" applyFont="1" applyAlignment="1"/>
    <xf numFmtId="0" fontId="9" fillId="0" borderId="41" xfId="0" applyFont="1" applyBorder="1"/>
    <xf numFmtId="0" fontId="2" fillId="0" borderId="41" xfId="0" applyFont="1" applyBorder="1"/>
    <xf numFmtId="0" fontId="2" fillId="0" borderId="23" xfId="0" applyFont="1" applyBorder="1"/>
    <xf numFmtId="0" fontId="2" fillId="0" borderId="21" xfId="0" applyFont="1" applyBorder="1"/>
    <xf numFmtId="0" fontId="2" fillId="0" borderId="9" xfId="0" applyFont="1" applyBorder="1"/>
    <xf numFmtId="0" fontId="2" fillId="0" borderId="27" xfId="0" applyFont="1" applyBorder="1"/>
    <xf numFmtId="0" fontId="2" fillId="0" borderId="22" xfId="0" applyFont="1" applyBorder="1"/>
    <xf numFmtId="0" fontId="2" fillId="0" borderId="30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31" xfId="0" applyFont="1" applyBorder="1"/>
    <xf numFmtId="0" fontId="2" fillId="0" borderId="26" xfId="0" applyFont="1" applyBorder="1"/>
    <xf numFmtId="0" fontId="9" fillId="0" borderId="0" xfId="0" applyFont="1" applyBorder="1"/>
    <xf numFmtId="0" fontId="2" fillId="0" borderId="50" xfId="0" applyFont="1" applyBorder="1"/>
    <xf numFmtId="0" fontId="2" fillId="0" borderId="42" xfId="0" applyFont="1" applyBorder="1"/>
    <xf numFmtId="0" fontId="2" fillId="0" borderId="47" xfId="0" applyFont="1" applyBorder="1"/>
    <xf numFmtId="0" fontId="2" fillId="0" borderId="48" xfId="0" applyFont="1" applyBorder="1"/>
    <xf numFmtId="0" fontId="2" fillId="0" borderId="51" xfId="0" applyFont="1" applyBorder="1"/>
    <xf numFmtId="0" fontId="2" fillId="0" borderId="43" xfId="0" applyFont="1" applyBorder="1"/>
    <xf numFmtId="0" fontId="2" fillId="0" borderId="34" xfId="0" applyFont="1" applyBorder="1"/>
    <xf numFmtId="0" fontId="2" fillId="0" borderId="32" xfId="0" applyFont="1" applyBorder="1"/>
    <xf numFmtId="0" fontId="2" fillId="0" borderId="37" xfId="0" applyFont="1" applyBorder="1"/>
    <xf numFmtId="0" fontId="2" fillId="0" borderId="49" xfId="0" applyFont="1" applyBorder="1"/>
    <xf numFmtId="0" fontId="2" fillId="0" borderId="35" xfId="0" applyFont="1" applyBorder="1"/>
    <xf numFmtId="0" fontId="9" fillId="0" borderId="0" xfId="0" applyFont="1"/>
    <xf numFmtId="0" fontId="2" fillId="0" borderId="0" xfId="0" applyFont="1" applyBorder="1" applyAlignment="1"/>
    <xf numFmtId="0" fontId="2" fillId="0" borderId="30" xfId="0" applyFont="1" applyFill="1" applyBorder="1"/>
    <xf numFmtId="0" fontId="2" fillId="0" borderId="28" xfId="0" applyFont="1" applyFill="1" applyBorder="1"/>
    <xf numFmtId="0" fontId="2" fillId="0" borderId="4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1" fontId="2" fillId="0" borderId="29" xfId="0" applyNumberFormat="1" applyFont="1" applyBorder="1"/>
    <xf numFmtId="164" fontId="2" fillId="0" borderId="29" xfId="0" applyNumberFormat="1" applyFont="1" applyBorder="1"/>
    <xf numFmtId="0" fontId="2" fillId="0" borderId="36" xfId="0" applyFont="1" applyBorder="1"/>
    <xf numFmtId="1" fontId="2" fillId="0" borderId="36" xfId="0" applyNumberFormat="1" applyFont="1" applyBorder="1"/>
    <xf numFmtId="165" fontId="2" fillId="0" borderId="8" xfId="0" applyNumberFormat="1" applyFont="1" applyBorder="1" applyAlignment="1">
      <alignment horizontal="right" vertical="center" wrapText="1"/>
    </xf>
    <xf numFmtId="165" fontId="2" fillId="0" borderId="29" xfId="0" applyNumberFormat="1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29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53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" fontId="2" fillId="0" borderId="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1" fillId="0" borderId="33" xfId="0" applyFont="1" applyBorder="1"/>
    <xf numFmtId="0" fontId="1" fillId="0" borderId="28" xfId="0" applyFont="1" applyBorder="1"/>
    <xf numFmtId="164" fontId="1" fillId="0" borderId="29" xfId="0" applyNumberFormat="1" applyFont="1" applyBorder="1"/>
    <xf numFmtId="1" fontId="1" fillId="0" borderId="29" xfId="0" applyNumberFormat="1" applyFont="1" applyBorder="1"/>
    <xf numFmtId="164" fontId="2" fillId="0" borderId="22" xfId="0" applyNumberFormat="1" applyFont="1" applyBorder="1"/>
    <xf numFmtId="164" fontId="2" fillId="0" borderId="24" xfId="0" applyNumberFormat="1" applyFont="1" applyBorder="1"/>
    <xf numFmtId="164" fontId="2" fillId="0" borderId="35" xfId="0" applyNumberFormat="1" applyFont="1" applyBorder="1"/>
    <xf numFmtId="0" fontId="2" fillId="0" borderId="8" xfId="0" applyFont="1" applyBorder="1"/>
    <xf numFmtId="0" fontId="1" fillId="0" borderId="29" xfId="0" applyFont="1" applyBorder="1"/>
    <xf numFmtId="164" fontId="1" fillId="0" borderId="24" xfId="0" applyNumberFormat="1" applyFont="1" applyBorder="1"/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/>
    <xf numFmtId="2" fontId="2" fillId="0" borderId="22" xfId="0" applyNumberFormat="1" applyFont="1" applyBorder="1"/>
    <xf numFmtId="2" fontId="2" fillId="0" borderId="24" xfId="0" applyNumberFormat="1" applyFont="1" applyBorder="1"/>
    <xf numFmtId="2" fontId="2" fillId="0" borderId="9" xfId="0" applyNumberFormat="1" applyFont="1" applyBorder="1"/>
    <xf numFmtId="2" fontId="2" fillId="0" borderId="30" xfId="0" applyNumberFormat="1" applyFont="1" applyBorder="1"/>
    <xf numFmtId="2" fontId="2" fillId="0" borderId="30" xfId="0" applyNumberFormat="1" applyFont="1" applyFill="1" applyBorder="1"/>
    <xf numFmtId="2" fontId="2" fillId="0" borderId="6" xfId="0" applyNumberFormat="1" applyFont="1" applyBorder="1"/>
    <xf numFmtId="0" fontId="2" fillId="0" borderId="18" xfId="0" applyFont="1" applyBorder="1" applyAlignment="1">
      <alignment horizontal="center" vertical="center"/>
    </xf>
    <xf numFmtId="0" fontId="9" fillId="0" borderId="23" xfId="0" applyFont="1" applyBorder="1"/>
    <xf numFmtId="0" fontId="2" fillId="0" borderId="23" xfId="0" applyFont="1" applyFill="1" applyBorder="1" applyAlignment="1">
      <alignment horizontal="left" indent="1"/>
    </xf>
    <xf numFmtId="0" fontId="9" fillId="0" borderId="55" xfId="0" applyFont="1" applyBorder="1"/>
    <xf numFmtId="0" fontId="2" fillId="0" borderId="42" xfId="0" applyFont="1" applyFill="1" applyBorder="1" applyAlignment="1">
      <alignment horizontal="left" indent="1"/>
    </xf>
    <xf numFmtId="0" fontId="9" fillId="0" borderId="56" xfId="0" applyFont="1" applyBorder="1"/>
    <xf numFmtId="0" fontId="9" fillId="0" borderId="25" xfId="0" applyFont="1" applyBorder="1"/>
    <xf numFmtId="2" fontId="2" fillId="0" borderId="29" xfId="0" applyNumberFormat="1" applyFont="1" applyBorder="1"/>
    <xf numFmtId="2" fontId="2" fillId="0" borderId="5" xfId="0" applyNumberFormat="1" applyFont="1" applyBorder="1"/>
    <xf numFmtId="0" fontId="2" fillId="0" borderId="60" xfId="0" applyFont="1" applyBorder="1" applyAlignment="1">
      <alignment horizontal="center" vertical="center" wrapText="1"/>
    </xf>
    <xf numFmtId="2" fontId="2" fillId="0" borderId="39" xfId="0" applyNumberFormat="1" applyFont="1" applyBorder="1"/>
    <xf numFmtId="2" fontId="2" fillId="0" borderId="62" xfId="0" applyNumberFormat="1" applyFont="1" applyBorder="1"/>
    <xf numFmtId="2" fontId="2" fillId="0" borderId="64" xfId="0" applyNumberFormat="1" applyFont="1" applyBorder="1"/>
    <xf numFmtId="0" fontId="2" fillId="0" borderId="23" xfId="0" applyFont="1" applyBorder="1" applyAlignment="1">
      <alignment wrapText="1"/>
    </xf>
    <xf numFmtId="3" fontId="2" fillId="0" borderId="28" xfId="0" applyNumberFormat="1" applyFont="1" applyFill="1" applyBorder="1"/>
    <xf numFmtId="3" fontId="2" fillId="0" borderId="47" xfId="0" applyNumberFormat="1" applyFont="1" applyFill="1" applyBorder="1"/>
    <xf numFmtId="0" fontId="2" fillId="0" borderId="46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" fontId="2" fillId="0" borderId="29" xfId="0" applyNumberFormat="1" applyFont="1" applyBorder="1"/>
    <xf numFmtId="4" fontId="2" fillId="0" borderId="59" xfId="0" applyNumberFormat="1" applyFont="1" applyBorder="1"/>
    <xf numFmtId="4" fontId="2" fillId="0" borderId="39" xfId="0" applyNumberFormat="1" applyFont="1" applyBorder="1"/>
    <xf numFmtId="0" fontId="2" fillId="0" borderId="65" xfId="0" applyFont="1" applyBorder="1" applyAlignment="1">
      <alignment horizontal="center"/>
    </xf>
    <xf numFmtId="165" fontId="2" fillId="0" borderId="0" xfId="0" applyNumberFormat="1" applyFont="1" applyAlignment="1">
      <alignment horizontal="right"/>
    </xf>
    <xf numFmtId="0" fontId="2" fillId="0" borderId="18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left" vertical="top" wrapText="1" inden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8" xfId="0" applyFont="1" applyBorder="1" applyAlignment="1">
      <alignment vertical="top" wrapText="1"/>
    </xf>
    <xf numFmtId="2" fontId="11" fillId="0" borderId="29" xfId="0" applyNumberFormat="1" applyFont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3" fontId="11" fillId="0" borderId="29" xfId="0" applyNumberFormat="1" applyFont="1" applyBorder="1" applyAlignment="1">
      <alignment vertical="top" wrapText="1"/>
    </xf>
    <xf numFmtId="165" fontId="11" fillId="0" borderId="29" xfId="0" applyNumberFormat="1" applyFont="1" applyBorder="1" applyAlignment="1">
      <alignment vertical="top" wrapText="1"/>
    </xf>
    <xf numFmtId="0" fontId="11" fillId="0" borderId="52" xfId="0" applyFont="1" applyBorder="1" applyAlignment="1">
      <alignment horizontal="center" vertical="center" wrapText="1"/>
    </xf>
    <xf numFmtId="3" fontId="11" fillId="0" borderId="50" xfId="0" applyNumberFormat="1" applyFont="1" applyBorder="1" applyAlignment="1">
      <alignment vertical="top" wrapText="1"/>
    </xf>
    <xf numFmtId="165" fontId="11" fillId="0" borderId="50" xfId="0" applyNumberFormat="1" applyFont="1" applyBorder="1" applyAlignment="1">
      <alignment vertical="top" wrapText="1"/>
    </xf>
    <xf numFmtId="0" fontId="11" fillId="0" borderId="9" xfId="0" applyFont="1" applyBorder="1" applyAlignment="1">
      <alignment horizontal="center" vertical="center" wrapText="1"/>
    </xf>
    <xf numFmtId="1" fontId="11" fillId="0" borderId="30" xfId="0" applyNumberFormat="1" applyFont="1" applyBorder="1" applyAlignment="1">
      <alignment vertical="top" wrapText="1"/>
    </xf>
    <xf numFmtId="0" fontId="1" fillId="0" borderId="0" xfId="0" applyFont="1"/>
    <xf numFmtId="2" fontId="10" fillId="0" borderId="29" xfId="0" applyNumberFormat="1" applyFont="1" applyBorder="1" applyAlignment="1">
      <alignment vertical="top" wrapText="1"/>
    </xf>
    <xf numFmtId="0" fontId="11" fillId="0" borderId="47" xfId="0" applyFont="1" applyBorder="1" applyAlignment="1">
      <alignment vertical="top" wrapText="1"/>
    </xf>
    <xf numFmtId="2" fontId="11" fillId="0" borderId="59" xfId="0" applyNumberFormat="1" applyFont="1" applyBorder="1" applyAlignment="1">
      <alignment vertical="top" wrapText="1"/>
    </xf>
    <xf numFmtId="0" fontId="11" fillId="0" borderId="59" xfId="0" applyFont="1" applyBorder="1" applyAlignment="1">
      <alignment vertical="top" wrapText="1"/>
    </xf>
    <xf numFmtId="1" fontId="11" fillId="0" borderId="48" xfId="0" applyNumberFormat="1" applyFont="1" applyBorder="1" applyAlignment="1">
      <alignment vertical="top" wrapText="1"/>
    </xf>
    <xf numFmtId="3" fontId="11" fillId="0" borderId="59" xfId="0" applyNumberFormat="1" applyFont="1" applyBorder="1" applyAlignment="1">
      <alignment vertical="top" wrapText="1"/>
    </xf>
    <xf numFmtId="1" fontId="2" fillId="0" borderId="48" xfId="0" applyNumberFormat="1" applyFont="1" applyBorder="1"/>
    <xf numFmtId="164" fontId="2" fillId="0" borderId="33" xfId="0" applyNumberFormat="1" applyFont="1" applyBorder="1"/>
    <xf numFmtId="164" fontId="2" fillId="0" borderId="65" xfId="0" applyNumberFormat="1" applyFont="1" applyBorder="1"/>
    <xf numFmtId="0" fontId="11" fillId="0" borderId="65" xfId="0" applyFont="1" applyBorder="1" applyAlignment="1">
      <alignment horizontal="left" vertical="top" wrapText="1" indent="1"/>
    </xf>
    <xf numFmtId="0" fontId="2" fillId="0" borderId="14" xfId="0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2" fontId="2" fillId="0" borderId="0" xfId="0" applyNumberFormat="1" applyFont="1" applyBorder="1"/>
    <xf numFmtId="0" fontId="2" fillId="0" borderId="39" xfId="0" applyFont="1" applyBorder="1"/>
    <xf numFmtId="2" fontId="2" fillId="0" borderId="50" xfId="0" applyNumberFormat="1" applyFont="1" applyBorder="1"/>
    <xf numFmtId="164" fontId="2" fillId="0" borderId="14" xfId="0" applyNumberFormat="1" applyFont="1" applyBorder="1"/>
    <xf numFmtId="1" fontId="2" fillId="0" borderId="39" xfId="0" applyNumberFormat="1" applyFont="1" applyBorder="1"/>
    <xf numFmtId="1" fontId="2" fillId="0" borderId="24" xfId="0" applyNumberFormat="1" applyFont="1" applyBorder="1"/>
    <xf numFmtId="2" fontId="2" fillId="0" borderId="70" xfId="0" applyNumberFormat="1" applyFont="1" applyBorder="1"/>
    <xf numFmtId="0" fontId="2" fillId="0" borderId="64" xfId="0" applyFont="1" applyBorder="1"/>
    <xf numFmtId="1" fontId="2" fillId="0" borderId="64" xfId="0" applyNumberFormat="1" applyFont="1" applyBorder="1"/>
    <xf numFmtId="2" fontId="2" fillId="0" borderId="13" xfId="0" applyNumberFormat="1" applyFont="1" applyBorder="1"/>
    <xf numFmtId="0" fontId="2" fillId="0" borderId="13" xfId="0" applyFont="1" applyBorder="1"/>
    <xf numFmtId="1" fontId="2" fillId="0" borderId="26" xfId="0" applyNumberFormat="1" applyFont="1" applyBorder="1"/>
    <xf numFmtId="164" fontId="2" fillId="0" borderId="16" xfId="0" applyNumberFormat="1" applyFont="1" applyBorder="1"/>
    <xf numFmtId="0" fontId="2" fillId="0" borderId="52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2" fontId="2" fillId="0" borderId="0" xfId="0" applyNumberFormat="1" applyFont="1"/>
    <xf numFmtId="0" fontId="11" fillId="0" borderId="2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3" fontId="2" fillId="0" borderId="50" xfId="0" applyNumberFormat="1" applyFont="1" applyBorder="1"/>
    <xf numFmtId="3" fontId="2" fillId="0" borderId="50" xfId="0" applyNumberFormat="1" applyFont="1" applyFill="1" applyBorder="1"/>
    <xf numFmtId="3" fontId="2" fillId="0" borderId="51" xfId="0" applyNumberFormat="1" applyFont="1" applyFill="1" applyBorder="1"/>
    <xf numFmtId="2" fontId="2" fillId="0" borderId="48" xfId="0" applyNumberFormat="1" applyFont="1" applyBorder="1"/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13" fillId="0" borderId="19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33" xfId="0" applyFont="1" applyFill="1" applyBorder="1" applyAlignment="1">
      <alignment horizontal="center" vertical="center" wrapText="1"/>
    </xf>
    <xf numFmtId="164" fontId="7" fillId="0" borderId="29" xfId="0" applyNumberFormat="1" applyFont="1" applyFill="1" applyBorder="1"/>
    <xf numFmtId="164" fontId="7" fillId="0" borderId="0" xfId="0" applyNumberFormat="1" applyFont="1" applyFill="1"/>
    <xf numFmtId="164" fontId="7" fillId="0" borderId="30" xfId="0" applyNumberFormat="1" applyFont="1" applyFill="1" applyBorder="1"/>
    <xf numFmtId="0" fontId="12" fillId="0" borderId="0" xfId="0" applyFont="1" applyFill="1"/>
    <xf numFmtId="1" fontId="7" fillId="0" borderId="0" xfId="0" applyNumberFormat="1" applyFont="1" applyFill="1"/>
    <xf numFmtId="0" fontId="13" fillId="0" borderId="66" xfId="0" applyFont="1" applyFill="1" applyBorder="1" applyAlignment="1">
      <alignment horizontal="center" vertical="center" wrapText="1"/>
    </xf>
    <xf numFmtId="1" fontId="7" fillId="0" borderId="58" xfId="0" applyNumberFormat="1" applyFont="1" applyFill="1" applyBorder="1" applyAlignment="1">
      <alignment horizontal="right" wrapText="1"/>
    </xf>
    <xf numFmtId="3" fontId="7" fillId="0" borderId="58" xfId="0" applyNumberFormat="1" applyFont="1" applyFill="1" applyBorder="1" applyAlignment="1">
      <alignment horizontal="right" wrapText="1"/>
    </xf>
    <xf numFmtId="3" fontId="7" fillId="0" borderId="58" xfId="0" applyNumberFormat="1" applyFont="1" applyFill="1" applyBorder="1"/>
    <xf numFmtId="164" fontId="7" fillId="0" borderId="58" xfId="0" applyNumberFormat="1" applyFont="1" applyFill="1" applyBorder="1" applyAlignment="1">
      <alignment horizontal="right" vertical="top" wrapText="1"/>
    </xf>
    <xf numFmtId="0" fontId="7" fillId="0" borderId="68" xfId="0" applyFont="1" applyFill="1" applyBorder="1" applyAlignment="1">
      <alignment horizontal="right" vertical="top" wrapText="1"/>
    </xf>
    <xf numFmtId="0" fontId="13" fillId="0" borderId="33" xfId="0" applyFont="1" applyFill="1" applyBorder="1" applyAlignment="1">
      <alignment horizontal="center" vertical="center" wrapText="1"/>
    </xf>
    <xf numFmtId="1" fontId="7" fillId="0" borderId="29" xfId="0" applyNumberFormat="1" applyFont="1" applyFill="1" applyBorder="1" applyAlignment="1">
      <alignment horizontal="right" wrapText="1"/>
    </xf>
    <xf numFmtId="3" fontId="7" fillId="0" borderId="29" xfId="0" applyNumberFormat="1" applyFont="1" applyFill="1" applyBorder="1" applyAlignment="1">
      <alignment horizontal="right" wrapText="1"/>
    </xf>
    <xf numFmtId="3" fontId="7" fillId="0" borderId="29" xfId="0" applyNumberFormat="1" applyFont="1" applyFill="1" applyBorder="1"/>
    <xf numFmtId="164" fontId="7" fillId="0" borderId="29" xfId="0" applyNumberFormat="1" applyFont="1" applyFill="1" applyBorder="1" applyAlignment="1">
      <alignment horizontal="right" vertical="top" wrapText="1"/>
    </xf>
    <xf numFmtId="1" fontId="7" fillId="0" borderId="30" xfId="0" applyNumberFormat="1" applyFont="1" applyFill="1" applyBorder="1" applyAlignment="1">
      <alignment horizontal="right" vertical="top" wrapText="1"/>
    </xf>
    <xf numFmtId="164" fontId="12" fillId="0" borderId="0" xfId="0" applyNumberFormat="1" applyFont="1" applyFill="1"/>
    <xf numFmtId="0" fontId="7" fillId="0" borderId="30" xfId="0" applyFont="1" applyFill="1" applyBorder="1"/>
    <xf numFmtId="0" fontId="7" fillId="0" borderId="29" xfId="0" applyFont="1" applyFill="1" applyBorder="1"/>
    <xf numFmtId="1" fontId="7" fillId="0" borderId="59" xfId="0" applyNumberFormat="1" applyFont="1" applyFill="1" applyBorder="1" applyAlignment="1">
      <alignment horizontal="right" wrapText="1"/>
    </xf>
    <xf numFmtId="3" fontId="7" fillId="0" borderId="59" xfId="0" applyNumberFormat="1" applyFont="1" applyFill="1" applyBorder="1"/>
    <xf numFmtId="164" fontId="7" fillId="0" borderId="59" xfId="0" applyNumberFormat="1" applyFont="1" applyFill="1" applyBorder="1" applyAlignment="1">
      <alignment horizontal="right" vertical="top" wrapText="1"/>
    </xf>
    <xf numFmtId="1" fontId="7" fillId="0" borderId="48" xfId="0" applyNumberFormat="1" applyFont="1" applyFill="1" applyBorder="1" applyAlignment="1">
      <alignment horizontal="right" vertical="top" wrapText="1"/>
    </xf>
    <xf numFmtId="165" fontId="7" fillId="0" borderId="29" xfId="0" applyNumberFormat="1" applyFont="1" applyFill="1" applyBorder="1" applyAlignment="1">
      <alignment horizontal="right" wrapText="1"/>
    </xf>
    <xf numFmtId="165" fontId="7" fillId="0" borderId="30" xfId="0" applyNumberFormat="1" applyFont="1" applyFill="1" applyBorder="1" applyAlignment="1">
      <alignment horizontal="right" wrapText="1"/>
    </xf>
    <xf numFmtId="0" fontId="7" fillId="0" borderId="40" xfId="0" applyFont="1" applyFill="1" applyBorder="1" applyAlignment="1">
      <alignment horizontal="center" vertical="center" wrapText="1"/>
    </xf>
    <xf numFmtId="2" fontId="7" fillId="0" borderId="0" xfId="0" applyNumberFormat="1" applyFont="1" applyFill="1"/>
    <xf numFmtId="0" fontId="11" fillId="0" borderId="1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wrapText="1"/>
    </xf>
    <xf numFmtId="0" fontId="2" fillId="0" borderId="31" xfId="0" applyFont="1" applyBorder="1" applyAlignment="1">
      <alignment horizontal="right" wrapText="1"/>
    </xf>
    <xf numFmtId="0" fontId="2" fillId="0" borderId="39" xfId="0" applyFont="1" applyBorder="1" applyAlignment="1">
      <alignment horizontal="right" wrapText="1"/>
    </xf>
    <xf numFmtId="0" fontId="2" fillId="0" borderId="64" xfId="0" applyFont="1" applyBorder="1" applyAlignment="1">
      <alignment horizontal="right" wrapText="1"/>
    </xf>
    <xf numFmtId="0" fontId="2" fillId="0" borderId="50" xfId="0" applyFont="1" applyBorder="1" applyAlignment="1">
      <alignment horizontal="right" wrapText="1"/>
    </xf>
    <xf numFmtId="0" fontId="2" fillId="0" borderId="13" xfId="0" applyFont="1" applyBorder="1" applyAlignment="1">
      <alignment horizontal="right" wrapText="1"/>
    </xf>
    <xf numFmtId="2" fontId="11" fillId="0" borderId="0" xfId="0" applyNumberFormat="1" applyFont="1" applyBorder="1" applyAlignment="1">
      <alignment horizontal="right" wrapText="1"/>
    </xf>
    <xf numFmtId="2" fontId="11" fillId="0" borderId="39" xfId="0" applyNumberFormat="1" applyFont="1" applyBorder="1" applyAlignment="1">
      <alignment horizontal="right" wrapText="1"/>
    </xf>
    <xf numFmtId="2" fontId="11" fillId="0" borderId="50" xfId="0" applyNumberFormat="1" applyFont="1" applyBorder="1" applyAlignment="1">
      <alignment horizontal="right" wrapText="1"/>
    </xf>
    <xf numFmtId="2" fontId="11" fillId="0" borderId="29" xfId="0" applyNumberFormat="1" applyFont="1" applyBorder="1" applyAlignment="1">
      <alignment horizontal="right" wrapText="1"/>
    </xf>
    <xf numFmtId="2" fontId="11" fillId="0" borderId="70" xfId="0" applyNumberFormat="1" applyFont="1" applyBorder="1" applyAlignment="1">
      <alignment horizontal="right" wrapText="1"/>
    </xf>
    <xf numFmtId="2" fontId="11" fillId="0" borderId="64" xfId="0" applyNumberFormat="1" applyFont="1" applyBorder="1" applyAlignment="1">
      <alignment horizontal="right" wrapText="1"/>
    </xf>
    <xf numFmtId="1" fontId="2" fillId="0" borderId="6" xfId="0" applyNumberFormat="1" applyFont="1" applyBorder="1"/>
    <xf numFmtId="2" fontId="11" fillId="0" borderId="13" xfId="0" applyNumberFormat="1" applyFont="1" applyBorder="1" applyAlignment="1">
      <alignment horizontal="right" wrapText="1"/>
    </xf>
    <xf numFmtId="2" fontId="11" fillId="0" borderId="5" xfId="0" applyNumberFormat="1" applyFont="1" applyBorder="1" applyAlignment="1">
      <alignment horizontal="right" wrapText="1"/>
    </xf>
    <xf numFmtId="3" fontId="2" fillId="0" borderId="28" xfId="0" applyNumberFormat="1" applyFont="1" applyBorder="1" applyAlignment="1">
      <alignment horizontal="right"/>
    </xf>
    <xf numFmtId="3" fontId="2" fillId="0" borderId="23" xfId="0" applyNumberFormat="1" applyFont="1" applyBorder="1" applyAlignment="1">
      <alignment horizontal="right"/>
    </xf>
    <xf numFmtId="165" fontId="2" fillId="0" borderId="23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3" fontId="2" fillId="0" borderId="0" xfId="0" applyNumberFormat="1" applyFont="1" applyBorder="1"/>
    <xf numFmtId="165" fontId="7" fillId="0" borderId="21" xfId="0" applyNumberFormat="1" applyFont="1" applyFill="1" applyBorder="1" applyAlignment="1">
      <alignment horizontal="right" vertical="center"/>
    </xf>
    <xf numFmtId="165" fontId="7" fillId="0" borderId="23" xfId="0" applyNumberFormat="1" applyFont="1" applyFill="1" applyBorder="1" applyAlignment="1">
      <alignment horizontal="right" vertical="center"/>
    </xf>
    <xf numFmtId="165" fontId="7" fillId="0" borderId="23" xfId="3" applyNumberFormat="1" applyFont="1" applyFill="1" applyBorder="1" applyAlignment="1">
      <alignment horizontal="right" wrapText="1"/>
    </xf>
    <xf numFmtId="165" fontId="2" fillId="0" borderId="25" xfId="0" applyNumberFormat="1" applyFont="1" applyBorder="1" applyAlignment="1">
      <alignment horizontal="right"/>
    </xf>
    <xf numFmtId="165" fontId="2" fillId="0" borderId="21" xfId="0" applyNumberFormat="1" applyFont="1" applyBorder="1"/>
    <xf numFmtId="3" fontId="2" fillId="0" borderId="27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165" fontId="2" fillId="0" borderId="8" xfId="0" applyNumberFormat="1" applyFont="1" applyBorder="1" applyAlignment="1">
      <alignment horizontal="right"/>
    </xf>
    <xf numFmtId="3" fontId="2" fillId="0" borderId="29" xfId="0" applyNumberFormat="1" applyFont="1" applyBorder="1" applyAlignment="1">
      <alignment horizontal="right"/>
    </xf>
    <xf numFmtId="4" fontId="2" fillId="0" borderId="29" xfId="0" applyNumberFormat="1" applyFont="1" applyBorder="1" applyAlignment="1">
      <alignment horizontal="right"/>
    </xf>
    <xf numFmtId="165" fontId="2" fillId="0" borderId="29" xfId="0" applyNumberFormat="1" applyFont="1" applyBorder="1" applyAlignment="1">
      <alignment horizontal="right"/>
    </xf>
    <xf numFmtId="0" fontId="0" fillId="0" borderId="20" xfId="0" applyBorder="1" applyAlignment="1"/>
    <xf numFmtId="3" fontId="10" fillId="0" borderId="0" xfId="0" applyNumberFormat="1" applyFont="1" applyBorder="1" applyAlignment="1">
      <alignment vertical="top" wrapText="1"/>
    </xf>
    <xf numFmtId="4" fontId="10" fillId="0" borderId="0" xfId="0" applyNumberFormat="1" applyFont="1" applyBorder="1" applyAlignment="1">
      <alignment vertical="top" wrapText="1"/>
    </xf>
    <xf numFmtId="1" fontId="1" fillId="0" borderId="0" xfId="0" applyNumberFormat="1" applyFont="1" applyBorder="1"/>
    <xf numFmtId="164" fontId="1" fillId="0" borderId="0" xfId="0" applyNumberFormat="1" applyFont="1" applyBorder="1"/>
    <xf numFmtId="0" fontId="0" fillId="0" borderId="0" xfId="0" applyBorder="1" applyAlignment="1"/>
    <xf numFmtId="3" fontId="7" fillId="0" borderId="8" xfId="1" applyNumberFormat="1" applyFont="1" applyFill="1" applyBorder="1"/>
    <xf numFmtId="3" fontId="7" fillId="0" borderId="29" xfId="1" applyNumberFormat="1" applyFont="1" applyFill="1" applyBorder="1"/>
    <xf numFmtId="1" fontId="7" fillId="0" borderId="29" xfId="0" applyNumberFormat="1" applyFont="1" applyFill="1" applyBorder="1"/>
    <xf numFmtId="165" fontId="7" fillId="0" borderId="28" xfId="0" applyNumberFormat="1" applyFont="1" applyFill="1" applyBorder="1"/>
    <xf numFmtId="165" fontId="7" fillId="0" borderId="57" xfId="0" applyNumberFormat="1" applyFont="1" applyFill="1" applyBorder="1" applyAlignment="1">
      <alignment horizontal="right" wrapText="1"/>
    </xf>
    <xf numFmtId="165" fontId="7" fillId="0" borderId="28" xfId="0" applyNumberFormat="1" applyFont="1" applyFill="1" applyBorder="1" applyAlignment="1">
      <alignment horizontal="right" wrapText="1"/>
    </xf>
    <xf numFmtId="165" fontId="7" fillId="0" borderId="47" xfId="0" applyNumberFormat="1" applyFont="1" applyFill="1" applyBorder="1" applyAlignment="1">
      <alignment horizontal="right" wrapText="1"/>
    </xf>
    <xf numFmtId="1" fontId="7" fillId="0" borderId="24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11" fillId="0" borderId="28" xfId="0" applyNumberFormat="1" applyFont="1" applyBorder="1" applyAlignment="1">
      <alignment vertical="top" wrapText="1"/>
    </xf>
    <xf numFmtId="3" fontId="11" fillId="0" borderId="47" xfId="0" applyNumberFormat="1" applyFont="1" applyBorder="1" applyAlignment="1">
      <alignment vertical="top" wrapText="1"/>
    </xf>
    <xf numFmtId="0" fontId="15" fillId="0" borderId="21" xfId="0" applyFont="1" applyFill="1" applyBorder="1" applyAlignment="1"/>
    <xf numFmtId="0" fontId="7" fillId="0" borderId="20" xfId="0" applyFont="1" applyFill="1" applyBorder="1"/>
    <xf numFmtId="0" fontId="7" fillId="0" borderId="22" xfId="0" applyFont="1" applyFill="1" applyBorder="1"/>
    <xf numFmtId="164" fontId="7" fillId="0" borderId="68" xfId="0" applyNumberFormat="1" applyFont="1" applyFill="1" applyBorder="1"/>
    <xf numFmtId="164" fontId="7" fillId="0" borderId="48" xfId="0" applyNumberFormat="1" applyFont="1" applyFill="1" applyBorder="1"/>
    <xf numFmtId="0" fontId="15" fillId="0" borderId="55" xfId="0" applyFont="1" applyFill="1" applyBorder="1" applyAlignment="1"/>
    <xf numFmtId="3" fontId="7" fillId="0" borderId="5" xfId="0" applyNumberFormat="1" applyFont="1" applyFill="1" applyBorder="1"/>
    <xf numFmtId="165" fontId="7" fillId="0" borderId="0" xfId="0" applyNumberFormat="1" applyFont="1" applyFill="1" applyBorder="1"/>
    <xf numFmtId="165" fontId="7" fillId="0" borderId="58" xfId="0" applyNumberFormat="1" applyFont="1" applyFill="1" applyBorder="1" applyAlignment="1">
      <alignment horizontal="right" wrapText="1"/>
    </xf>
    <xf numFmtId="165" fontId="7" fillId="0" borderId="59" xfId="0" applyNumberFormat="1" applyFont="1" applyFill="1" applyBorder="1" applyAlignment="1">
      <alignment horizontal="right" wrapText="1"/>
    </xf>
    <xf numFmtId="164" fontId="7" fillId="0" borderId="54" xfId="0" applyNumberFormat="1" applyFont="1" applyFill="1" applyBorder="1" applyAlignment="1">
      <alignment vertical="center"/>
    </xf>
    <xf numFmtId="164" fontId="7" fillId="0" borderId="3" xfId="0" applyNumberFormat="1" applyFont="1" applyFill="1" applyBorder="1" applyAlignment="1">
      <alignment vertical="center"/>
    </xf>
    <xf numFmtId="164" fontId="7" fillId="0" borderId="31" xfId="0" applyNumberFormat="1" applyFont="1" applyFill="1" applyBorder="1" applyAlignment="1">
      <alignment vertical="center"/>
    </xf>
    <xf numFmtId="164" fontId="7" fillId="0" borderId="5" xfId="0" applyNumberFormat="1" applyFont="1" applyFill="1" applyBorder="1" applyAlignment="1">
      <alignment vertical="center"/>
    </xf>
    <xf numFmtId="164" fontId="7" fillId="0" borderId="6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7" fillId="0" borderId="29" xfId="0" applyNumberFormat="1" applyFont="1" applyFill="1" applyBorder="1" applyAlignment="1">
      <alignment horizontal="right" wrapText="1"/>
    </xf>
    <xf numFmtId="164" fontId="7" fillId="0" borderId="4" xfId="0" applyNumberFormat="1" applyFont="1" applyFill="1" applyBorder="1" applyAlignment="1">
      <alignment vertical="center"/>
    </xf>
    <xf numFmtId="0" fontId="17" fillId="2" borderId="46" xfId="0" applyFont="1" applyFill="1" applyBorder="1" applyAlignment="1">
      <alignment horizontal="center" vertical="center" wrapText="1"/>
    </xf>
    <xf numFmtId="0" fontId="17" fillId="2" borderId="44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center" vertical="center" wrapText="1"/>
    </xf>
    <xf numFmtId="3" fontId="17" fillId="2" borderId="57" xfId="0" applyNumberFormat="1" applyFont="1" applyFill="1" applyBorder="1"/>
    <xf numFmtId="3" fontId="17" fillId="2" borderId="58" xfId="0" applyNumberFormat="1" applyFont="1" applyFill="1" applyBorder="1"/>
    <xf numFmtId="3" fontId="17" fillId="2" borderId="68" xfId="0" applyNumberFormat="1" applyFont="1" applyFill="1" applyBorder="1"/>
    <xf numFmtId="3" fontId="17" fillId="2" borderId="28" xfId="0" applyNumberFormat="1" applyFont="1" applyFill="1" applyBorder="1"/>
    <xf numFmtId="3" fontId="17" fillId="2" borderId="29" xfId="0" applyNumberFormat="1" applyFont="1" applyFill="1" applyBorder="1"/>
    <xf numFmtId="3" fontId="17" fillId="2" borderId="30" xfId="0" applyNumberFormat="1" applyFont="1" applyFill="1" applyBorder="1"/>
    <xf numFmtId="3" fontId="17" fillId="2" borderId="27" xfId="0" applyNumberFormat="1" applyFont="1" applyFill="1" applyBorder="1"/>
    <xf numFmtId="3" fontId="17" fillId="2" borderId="8" xfId="0" applyNumberFormat="1" applyFont="1" applyFill="1" applyBorder="1"/>
    <xf numFmtId="3" fontId="17" fillId="2" borderId="9" xfId="0" applyNumberFormat="1" applyFont="1" applyFill="1" applyBorder="1"/>
    <xf numFmtId="4" fontId="17" fillId="2" borderId="29" xfId="0" applyNumberFormat="1" applyFont="1" applyFill="1" applyBorder="1"/>
    <xf numFmtId="4" fontId="17" fillId="2" borderId="8" xfId="0" applyNumberFormat="1" applyFont="1" applyFill="1" applyBorder="1"/>
    <xf numFmtId="3" fontId="17" fillId="2" borderId="31" xfId="0" applyNumberFormat="1" applyFont="1" applyFill="1" applyBorder="1"/>
    <xf numFmtId="3" fontId="17" fillId="2" borderId="5" xfId="0" applyNumberFormat="1" applyFont="1" applyFill="1" applyBorder="1"/>
    <xf numFmtId="4" fontId="17" fillId="2" borderId="5" xfId="0" applyNumberFormat="1" applyFont="1" applyFill="1" applyBorder="1"/>
    <xf numFmtId="3" fontId="17" fillId="2" borderId="6" xfId="0" applyNumberFormat="1" applyFont="1" applyFill="1" applyBorder="1"/>
    <xf numFmtId="4" fontId="17" fillId="2" borderId="59" xfId="0" applyNumberFormat="1" applyFont="1" applyFill="1" applyBorder="1"/>
    <xf numFmtId="0" fontId="18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Continuous"/>
    </xf>
    <xf numFmtId="0" fontId="17" fillId="0" borderId="0" xfId="0" applyFont="1"/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1" fillId="2" borderId="0" xfId="0" applyFont="1" applyFill="1" applyAlignment="1">
      <alignment horizontal="centerContinuous"/>
    </xf>
    <xf numFmtId="0" fontId="17" fillId="0" borderId="0" xfId="0" applyFont="1" applyBorder="1" applyAlignment="1">
      <alignment horizontal="center" vertical="center"/>
    </xf>
    <xf numFmtId="0" fontId="17" fillId="2" borderId="0" xfId="0" applyFont="1" applyFill="1" applyBorder="1"/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33" xfId="0" applyFont="1" applyBorder="1" applyAlignment="1">
      <alignment horizontal="center" vertical="center"/>
    </xf>
    <xf numFmtId="0" fontId="17" fillId="2" borderId="28" xfId="0" applyFont="1" applyFill="1" applyBorder="1" applyAlignment="1">
      <alignment horizontal="center"/>
    </xf>
    <xf numFmtId="0" fontId="17" fillId="2" borderId="29" xfId="0" applyFont="1" applyFill="1" applyBorder="1" applyAlignment="1">
      <alignment horizontal="center"/>
    </xf>
    <xf numFmtId="0" fontId="21" fillId="0" borderId="0" xfId="0" applyFont="1" applyBorder="1" applyAlignment="1" applyProtection="1">
      <alignment horizontal="center"/>
    </xf>
    <xf numFmtId="1" fontId="17" fillId="0" borderId="33" xfId="0" applyNumberFormat="1" applyFont="1" applyBorder="1" applyAlignment="1">
      <alignment horizontal="center" vertical="center"/>
    </xf>
    <xf numFmtId="3" fontId="21" fillId="0" borderId="0" xfId="0" applyNumberFormat="1" applyFont="1" applyBorder="1" applyProtection="1"/>
    <xf numFmtId="3" fontId="17" fillId="0" borderId="0" xfId="0" applyNumberFormat="1" applyFont="1"/>
    <xf numFmtId="0" fontId="17" fillId="0" borderId="0" xfId="0" applyFont="1" applyAlignment="1">
      <alignment horizontal="center" vertical="center"/>
    </xf>
    <xf numFmtId="0" fontId="17" fillId="2" borderId="0" xfId="0" applyFont="1" applyFill="1"/>
    <xf numFmtId="0" fontId="0" fillId="0" borderId="0" xfId="0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2" fillId="0" borderId="30" xfId="0" applyNumberFormat="1" applyFont="1" applyBorder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8" fillId="0" borderId="0" xfId="0" applyFont="1"/>
    <xf numFmtId="0" fontId="7" fillId="0" borderId="66" xfId="0" applyFont="1" applyFill="1" applyBorder="1" applyAlignment="1">
      <alignment horizontal="center" vertical="center" wrapText="1"/>
    </xf>
    <xf numFmtId="165" fontId="7" fillId="0" borderId="57" xfId="0" applyNumberFormat="1" applyFont="1" applyFill="1" applyBorder="1"/>
    <xf numFmtId="1" fontId="7" fillId="0" borderId="58" xfId="0" applyNumberFormat="1" applyFont="1" applyFill="1" applyBorder="1"/>
    <xf numFmtId="164" fontId="7" fillId="0" borderId="58" xfId="0" applyNumberFormat="1" applyFont="1" applyFill="1" applyBorder="1"/>
    <xf numFmtId="164" fontId="7" fillId="0" borderId="58" xfId="0" applyNumberFormat="1" applyFont="1" applyFill="1" applyBorder="1" applyAlignment="1">
      <alignment horizontal="right" wrapText="1"/>
    </xf>
    <xf numFmtId="165" fontId="7" fillId="0" borderId="68" xfId="0" applyNumberFormat="1" applyFont="1" applyFill="1" applyBorder="1" applyAlignment="1">
      <alignment horizontal="right" wrapText="1"/>
    </xf>
    <xf numFmtId="49" fontId="2" fillId="0" borderId="34" xfId="0" applyNumberFormat="1" applyFont="1" applyBorder="1" applyAlignment="1">
      <alignment horizontal="center" wrapText="1"/>
    </xf>
    <xf numFmtId="165" fontId="2" fillId="0" borderId="34" xfId="0" applyNumberFormat="1" applyFont="1" applyBorder="1" applyAlignment="1">
      <alignment vertical="center"/>
    </xf>
    <xf numFmtId="165" fontId="2" fillId="0" borderId="32" xfId="0" applyNumberFormat="1" applyFont="1" applyBorder="1" applyAlignment="1">
      <alignment vertical="center"/>
    </xf>
    <xf numFmtId="165" fontId="2" fillId="0" borderId="36" xfId="0" applyNumberFormat="1" applyFont="1" applyBorder="1" applyAlignment="1">
      <alignment vertical="center"/>
    </xf>
    <xf numFmtId="165" fontId="2" fillId="0" borderId="49" xfId="0" applyNumberFormat="1" applyFont="1" applyBorder="1" applyAlignment="1">
      <alignment vertical="center"/>
    </xf>
    <xf numFmtId="164" fontId="17" fillId="2" borderId="32" xfId="0" applyNumberFormat="1" applyFont="1" applyFill="1" applyBorder="1" applyAlignment="1">
      <alignment vertical="center"/>
    </xf>
    <xf numFmtId="164" fontId="17" fillId="2" borderId="36" xfId="0" applyNumberFormat="1" applyFont="1" applyFill="1" applyBorder="1" applyAlignment="1">
      <alignment vertical="center"/>
    </xf>
    <xf numFmtId="164" fontId="17" fillId="2" borderId="37" xfId="0" applyNumberFormat="1" applyFont="1" applyFill="1" applyBorder="1" applyAlignment="1">
      <alignment vertical="center"/>
    </xf>
    <xf numFmtId="3" fontId="9" fillId="0" borderId="28" xfId="0" applyNumberFormat="1" applyFont="1" applyBorder="1"/>
    <xf numFmtId="2" fontId="9" fillId="0" borderId="39" xfId="0" applyNumberFormat="1" applyFont="1" applyBorder="1"/>
    <xf numFmtId="4" fontId="9" fillId="0" borderId="29" xfId="0" applyNumberFormat="1" applyFont="1" applyBorder="1"/>
    <xf numFmtId="2" fontId="9" fillId="0" borderId="30" xfId="0" applyNumberFormat="1" applyFont="1" applyBorder="1"/>
    <xf numFmtId="3" fontId="9" fillId="0" borderId="50" xfId="0" applyNumberFormat="1" applyFont="1" applyBorder="1"/>
    <xf numFmtId="4" fontId="9" fillId="0" borderId="39" xfId="0" applyNumberFormat="1" applyFont="1" applyBorder="1"/>
    <xf numFmtId="3" fontId="9" fillId="0" borderId="57" xfId="0" applyNumberFormat="1" applyFont="1" applyBorder="1"/>
    <xf numFmtId="2" fontId="9" fillId="0" borderId="61" xfId="0" applyNumberFormat="1" applyFont="1" applyBorder="1"/>
    <xf numFmtId="4" fontId="9" fillId="0" borderId="58" xfId="0" applyNumberFormat="1" applyFont="1" applyBorder="1"/>
    <xf numFmtId="2" fontId="9" fillId="0" borderId="68" xfId="0" applyNumberFormat="1" applyFont="1" applyBorder="1"/>
    <xf numFmtId="3" fontId="9" fillId="0" borderId="69" xfId="0" applyNumberFormat="1" applyFont="1" applyBorder="1"/>
    <xf numFmtId="3" fontId="9" fillId="0" borderId="54" xfId="0" applyNumberFormat="1" applyFont="1" applyBorder="1"/>
    <xf numFmtId="2" fontId="9" fillId="0" borderId="63" xfId="0" applyNumberFormat="1" applyFont="1" applyBorder="1"/>
    <xf numFmtId="4" fontId="9" fillId="0" borderId="3" xfId="0" applyNumberFormat="1" applyFont="1" applyBorder="1"/>
    <xf numFmtId="2" fontId="9" fillId="0" borderId="4" xfId="0" applyNumberFormat="1" applyFont="1" applyBorder="1"/>
    <xf numFmtId="3" fontId="9" fillId="0" borderId="12" xfId="0" applyNumberFormat="1" applyFont="1" applyBorder="1"/>
    <xf numFmtId="3" fontId="9" fillId="0" borderId="31" xfId="0" applyNumberFormat="1" applyFont="1" applyBorder="1"/>
    <xf numFmtId="2" fontId="9" fillId="0" borderId="64" xfId="0" applyNumberFormat="1" applyFont="1" applyBorder="1"/>
    <xf numFmtId="4" fontId="9" fillId="0" borderId="36" xfId="0" applyNumberFormat="1" applyFont="1" applyBorder="1"/>
    <xf numFmtId="2" fontId="9" fillId="0" borderId="6" xfId="0" applyNumberFormat="1" applyFont="1" applyBorder="1"/>
    <xf numFmtId="3" fontId="9" fillId="0" borderId="13" xfId="0" applyNumberFormat="1" applyFont="1" applyBorder="1"/>
    <xf numFmtId="0" fontId="23" fillId="0" borderId="14" xfId="0" applyFont="1" applyBorder="1" applyAlignment="1">
      <alignment vertical="top" wrapText="1"/>
    </xf>
    <xf numFmtId="0" fontId="23" fillId="0" borderId="27" xfId="0" applyFont="1" applyBorder="1" applyAlignment="1">
      <alignment vertical="top" wrapText="1"/>
    </xf>
    <xf numFmtId="2" fontId="23" fillId="0" borderId="8" xfId="0" applyNumberFormat="1" applyFont="1" applyBorder="1" applyAlignment="1">
      <alignment vertical="top" wrapText="1"/>
    </xf>
    <xf numFmtId="0" fontId="23" fillId="0" borderId="8" xfId="0" applyFont="1" applyBorder="1" applyAlignment="1">
      <alignment vertical="top" wrapText="1"/>
    </xf>
    <xf numFmtId="1" fontId="23" fillId="0" borderId="9" xfId="0" applyNumberFormat="1" applyFont="1" applyBorder="1" applyAlignment="1">
      <alignment vertical="top" wrapText="1"/>
    </xf>
    <xf numFmtId="1" fontId="23" fillId="0" borderId="27" xfId="0" applyNumberFormat="1" applyFont="1" applyBorder="1" applyAlignment="1">
      <alignment vertical="top" wrapText="1"/>
    </xf>
    <xf numFmtId="1" fontId="23" fillId="0" borderId="8" xfId="0" applyNumberFormat="1" applyFont="1" applyBorder="1" applyAlignment="1">
      <alignment vertical="top" wrapText="1"/>
    </xf>
    <xf numFmtId="1" fontId="9" fillId="0" borderId="9" xfId="0" applyNumberFormat="1" applyFont="1" applyBorder="1"/>
    <xf numFmtId="164" fontId="9" fillId="0" borderId="33" xfId="0" applyNumberFormat="1" applyFont="1" applyBorder="1"/>
    <xf numFmtId="0" fontId="23" fillId="0" borderId="66" xfId="0" applyFont="1" applyBorder="1" applyAlignment="1">
      <alignment horizontal="left" vertical="top" wrapText="1"/>
    </xf>
    <xf numFmtId="0" fontId="23" fillId="0" borderId="57" xfId="0" applyFont="1" applyBorder="1" applyAlignment="1">
      <alignment vertical="top" wrapText="1"/>
    </xf>
    <xf numFmtId="2" fontId="23" fillId="0" borderId="58" xfId="0" applyNumberFormat="1" applyFont="1" applyBorder="1" applyAlignment="1">
      <alignment vertical="top" wrapText="1"/>
    </xf>
    <xf numFmtId="0" fontId="23" fillId="0" borderId="58" xfId="0" applyFont="1" applyBorder="1" applyAlignment="1">
      <alignment vertical="top" wrapText="1"/>
    </xf>
    <xf numFmtId="1" fontId="23" fillId="0" borderId="68" xfId="0" applyNumberFormat="1" applyFont="1" applyBorder="1" applyAlignment="1">
      <alignment vertical="top" wrapText="1"/>
    </xf>
    <xf numFmtId="3" fontId="23" fillId="0" borderId="57" xfId="0" applyNumberFormat="1" applyFont="1" applyBorder="1" applyAlignment="1">
      <alignment vertical="top" wrapText="1"/>
    </xf>
    <xf numFmtId="3" fontId="23" fillId="0" borderId="58" xfId="0" applyNumberFormat="1" applyFont="1" applyBorder="1" applyAlignment="1">
      <alignment vertical="top" wrapText="1"/>
    </xf>
    <xf numFmtId="1" fontId="9" fillId="0" borderId="68" xfId="0" applyNumberFormat="1" applyFont="1" applyBorder="1"/>
    <xf numFmtId="164" fontId="9" fillId="0" borderId="66" xfId="0" applyNumberFormat="1" applyFont="1" applyBorder="1"/>
    <xf numFmtId="3" fontId="23" fillId="0" borderId="50" xfId="0" applyNumberFormat="1" applyFont="1" applyBorder="1" applyAlignment="1">
      <alignment vertical="top" wrapText="1"/>
    </xf>
    <xf numFmtId="2" fontId="23" fillId="0" borderId="29" xfId="0" applyNumberFormat="1" applyFont="1" applyBorder="1" applyAlignment="1">
      <alignment vertical="top" wrapText="1"/>
    </xf>
    <xf numFmtId="3" fontId="23" fillId="0" borderId="29" xfId="0" applyNumberFormat="1" applyFont="1" applyBorder="1" applyAlignment="1">
      <alignment vertical="top" wrapText="1"/>
    </xf>
    <xf numFmtId="1" fontId="9" fillId="0" borderId="30" xfId="0" applyNumberFormat="1" applyFont="1" applyBorder="1"/>
    <xf numFmtId="0" fontId="23" fillId="0" borderId="33" xfId="0" applyFont="1" applyBorder="1" applyAlignment="1">
      <alignment vertical="top" wrapText="1"/>
    </xf>
    <xf numFmtId="0" fontId="23" fillId="0" borderId="28" xfId="0" applyFont="1" applyBorder="1" applyAlignment="1">
      <alignment vertical="top" wrapText="1"/>
    </xf>
    <xf numFmtId="0" fontId="23" fillId="0" borderId="29" xfId="0" applyFont="1" applyBorder="1" applyAlignment="1">
      <alignment vertical="top" wrapText="1"/>
    </xf>
    <xf numFmtId="1" fontId="23" fillId="0" borderId="30" xfId="0" applyNumberFormat="1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3" fillId="0" borderId="54" xfId="0" applyFont="1" applyBorder="1" applyAlignment="1">
      <alignment vertical="top" wrapText="1"/>
    </xf>
    <xf numFmtId="2" fontId="23" fillId="0" borderId="3" xfId="0" applyNumberFormat="1" applyFont="1" applyBorder="1" applyAlignment="1">
      <alignment vertical="top" wrapText="1"/>
    </xf>
    <xf numFmtId="0" fontId="23" fillId="0" borderId="3" xfId="0" applyFont="1" applyBorder="1" applyAlignment="1">
      <alignment vertical="top" wrapText="1"/>
    </xf>
    <xf numFmtId="1" fontId="23" fillId="0" borderId="4" xfId="0" applyNumberFormat="1" applyFont="1" applyBorder="1" applyAlignment="1">
      <alignment vertical="top" wrapText="1"/>
    </xf>
    <xf numFmtId="3" fontId="23" fillId="0" borderId="54" xfId="0" applyNumberFormat="1" applyFont="1" applyBorder="1" applyAlignment="1">
      <alignment vertical="top" wrapText="1"/>
    </xf>
    <xf numFmtId="3" fontId="23" fillId="0" borderId="3" xfId="0" applyNumberFormat="1" applyFont="1" applyBorder="1" applyAlignment="1">
      <alignment vertical="top" wrapText="1"/>
    </xf>
    <xf numFmtId="1" fontId="9" fillId="0" borderId="4" xfId="0" applyNumberFormat="1" applyFont="1" applyBorder="1"/>
    <xf numFmtId="164" fontId="9" fillId="0" borderId="15" xfId="0" applyNumberFormat="1" applyFont="1" applyBorder="1"/>
    <xf numFmtId="3" fontId="9" fillId="0" borderId="56" xfId="0" applyNumberFormat="1" applyFont="1" applyBorder="1"/>
    <xf numFmtId="3" fontId="9" fillId="0" borderId="71" xfId="0" applyNumberFormat="1" applyFont="1" applyBorder="1"/>
    <xf numFmtId="0" fontId="23" fillId="0" borderId="16" xfId="0" applyFont="1" applyBorder="1" applyAlignment="1">
      <alignment vertical="top" wrapText="1"/>
    </xf>
    <xf numFmtId="0" fontId="23" fillId="0" borderId="31" xfId="0" applyFont="1" applyBorder="1" applyAlignment="1">
      <alignment vertical="top" wrapText="1"/>
    </xf>
    <xf numFmtId="2" fontId="23" fillId="0" borderId="5" xfId="0" applyNumberFormat="1" applyFont="1" applyBorder="1" applyAlignment="1">
      <alignment vertical="top" wrapText="1"/>
    </xf>
    <xf numFmtId="0" fontId="23" fillId="0" borderId="5" xfId="0" applyFont="1" applyBorder="1" applyAlignment="1">
      <alignment vertical="top" wrapText="1"/>
    </xf>
    <xf numFmtId="1" fontId="23" fillId="0" borderId="6" xfId="0" applyNumberFormat="1" applyFont="1" applyBorder="1" applyAlignment="1">
      <alignment vertical="top" wrapText="1"/>
    </xf>
    <xf numFmtId="3" fontId="23" fillId="0" borderId="31" xfId="0" applyNumberFormat="1" applyFont="1" applyBorder="1" applyAlignment="1">
      <alignment vertical="top" wrapText="1"/>
    </xf>
    <xf numFmtId="3" fontId="23" fillId="0" borderId="5" xfId="0" applyNumberFormat="1" applyFont="1" applyBorder="1" applyAlignment="1">
      <alignment vertical="top" wrapText="1"/>
    </xf>
    <xf numFmtId="1" fontId="9" fillId="0" borderId="6" xfId="0" applyNumberFormat="1" applyFont="1" applyBorder="1"/>
    <xf numFmtId="0" fontId="2" fillId="0" borderId="21" xfId="0" applyFont="1" applyBorder="1" applyAlignment="1">
      <alignment horizontal="center" vertical="center"/>
    </xf>
    <xf numFmtId="0" fontId="8" fillId="0" borderId="0" xfId="0" applyFont="1"/>
    <xf numFmtId="0" fontId="2" fillId="0" borderId="5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53" xfId="0" applyNumberFormat="1" applyFont="1" applyBorder="1"/>
    <xf numFmtId="164" fontId="2" fillId="0" borderId="1" xfId="0" applyNumberFormat="1" applyFont="1" applyBorder="1"/>
    <xf numFmtId="164" fontId="2" fillId="0" borderId="2" xfId="0" applyNumberFormat="1" applyFont="1" applyBorder="1"/>
    <xf numFmtId="164" fontId="2" fillId="0" borderId="28" xfId="0" applyNumberFormat="1" applyFont="1" applyBorder="1"/>
    <xf numFmtId="164" fontId="2" fillId="0" borderId="29" xfId="0" applyNumberFormat="1" applyFont="1" applyBorder="1" applyAlignment="1">
      <alignment horizontal="right" vertical="center"/>
    </xf>
    <xf numFmtId="164" fontId="2" fillId="0" borderId="29" xfId="0" applyNumberFormat="1" applyFont="1" applyBorder="1" applyAlignment="1">
      <alignment vertical="center"/>
    </xf>
    <xf numFmtId="164" fontId="2" fillId="0" borderId="31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2" fontId="2" fillId="0" borderId="1" xfId="0" applyNumberFormat="1" applyFont="1" applyBorder="1"/>
    <xf numFmtId="2" fontId="2" fillId="0" borderId="29" xfId="0" applyNumberFormat="1" applyFont="1" applyBorder="1" applyAlignment="1">
      <alignment horizontal="right" vertical="center"/>
    </xf>
    <xf numFmtId="2" fontId="2" fillId="0" borderId="29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Fill="1" applyAlignment="1"/>
    <xf numFmtId="0" fontId="7" fillId="0" borderId="19" xfId="0" applyFont="1" applyFill="1" applyBorder="1" applyAlignment="1">
      <alignment horizontal="center" vertical="center"/>
    </xf>
    <xf numFmtId="2" fontId="7" fillId="0" borderId="52" xfId="0" applyNumberFormat="1" applyFont="1" applyFill="1" applyBorder="1" applyAlignment="1">
      <alignment horizontal="center" vertical="center" wrapText="1"/>
    </xf>
    <xf numFmtId="2" fontId="7" fillId="0" borderId="44" xfId="0" applyNumberFormat="1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left" indent="1"/>
    </xf>
    <xf numFmtId="164" fontId="7" fillId="0" borderId="39" xfId="0" applyNumberFormat="1" applyFont="1" applyFill="1" applyBorder="1"/>
    <xf numFmtId="2" fontId="7" fillId="0" borderId="30" xfId="0" applyNumberFormat="1" applyFont="1" applyFill="1" applyBorder="1"/>
    <xf numFmtId="3" fontId="7" fillId="0" borderId="50" xfId="0" applyNumberFormat="1" applyFont="1" applyFill="1" applyBorder="1"/>
    <xf numFmtId="0" fontId="7" fillId="0" borderId="66" xfId="0" applyFont="1" applyFill="1" applyBorder="1" applyAlignment="1">
      <alignment horizontal="left" indent="1"/>
    </xf>
    <xf numFmtId="3" fontId="7" fillId="0" borderId="57" xfId="0" applyNumberFormat="1" applyFont="1" applyFill="1" applyBorder="1"/>
    <xf numFmtId="164" fontId="7" fillId="0" borderId="61" xfId="0" applyNumberFormat="1" applyFont="1" applyFill="1" applyBorder="1"/>
    <xf numFmtId="2" fontId="7" fillId="0" borderId="68" xfId="0" applyNumberFormat="1" applyFont="1" applyFill="1" applyBorder="1"/>
    <xf numFmtId="3" fontId="7" fillId="0" borderId="69" xfId="0" applyNumberFormat="1" applyFont="1" applyFill="1" applyBorder="1"/>
    <xf numFmtId="3" fontId="7" fillId="0" borderId="33" xfId="0" applyNumberFormat="1" applyFont="1" applyFill="1" applyBorder="1" applyAlignment="1">
      <alignment horizontal="right"/>
    </xf>
    <xf numFmtId="3" fontId="7" fillId="0" borderId="57" xfId="1" applyNumberFormat="1" applyFont="1" applyFill="1" applyBorder="1"/>
    <xf numFmtId="3" fontId="7" fillId="0" borderId="58" xfId="1" applyNumberFormat="1" applyFont="1" applyFill="1" applyBorder="1"/>
    <xf numFmtId="4" fontId="7" fillId="0" borderId="68" xfId="1" applyNumberFormat="1" applyFont="1" applyFill="1" applyBorder="1"/>
    <xf numFmtId="3" fontId="7" fillId="0" borderId="69" xfId="1" applyNumberFormat="1" applyFont="1" applyFill="1" applyBorder="1"/>
    <xf numFmtId="165" fontId="7" fillId="0" borderId="68" xfId="0" applyNumberFormat="1" applyFont="1" applyFill="1" applyBorder="1"/>
    <xf numFmtId="3" fontId="7" fillId="0" borderId="0" xfId="0" applyNumberFormat="1" applyFont="1" applyFill="1"/>
    <xf numFmtId="0" fontId="7" fillId="0" borderId="72" xfId="0" applyFont="1" applyFill="1" applyBorder="1"/>
    <xf numFmtId="0" fontId="7" fillId="0" borderId="72" xfId="0" applyFont="1" applyFill="1" applyBorder="1" applyAlignment="1"/>
    <xf numFmtId="0" fontId="7" fillId="0" borderId="73" xfId="0" applyFont="1" applyFill="1" applyBorder="1"/>
    <xf numFmtId="1" fontId="7" fillId="0" borderId="28" xfId="0" applyNumberFormat="1" applyFont="1" applyFill="1" applyBorder="1"/>
    <xf numFmtId="0" fontId="7" fillId="0" borderId="65" xfId="0" applyFont="1" applyFill="1" applyBorder="1" applyAlignment="1">
      <alignment horizontal="left" indent="1"/>
    </xf>
    <xf numFmtId="1" fontId="7" fillId="0" borderId="47" xfId="0" applyNumberFormat="1" applyFont="1" applyFill="1" applyBorder="1"/>
    <xf numFmtId="1" fontId="7" fillId="0" borderId="59" xfId="0" applyNumberFormat="1" applyFont="1" applyFill="1" applyBorder="1"/>
    <xf numFmtId="164" fontId="7" fillId="0" borderId="62" xfId="0" applyNumberFormat="1" applyFont="1" applyFill="1" applyBorder="1"/>
    <xf numFmtId="3" fontId="7" fillId="0" borderId="47" xfId="0" applyNumberFormat="1" applyFont="1" applyFill="1" applyBorder="1"/>
    <xf numFmtId="2" fontId="7" fillId="0" borderId="48" xfId="0" applyNumberFormat="1" applyFont="1" applyFill="1" applyBorder="1"/>
    <xf numFmtId="3" fontId="7" fillId="0" borderId="51" xfId="0" applyNumberFormat="1" applyFont="1" applyFill="1" applyBorder="1"/>
    <xf numFmtId="3" fontId="7" fillId="0" borderId="65" xfId="0" applyNumberFormat="1" applyFont="1" applyFill="1" applyBorder="1" applyAlignment="1">
      <alignment horizontal="right"/>
    </xf>
    <xf numFmtId="4" fontId="7" fillId="0" borderId="48" xfId="0" applyNumberFormat="1" applyFont="1" applyFill="1" applyBorder="1"/>
    <xf numFmtId="165" fontId="7" fillId="0" borderId="48" xfId="0" applyNumberFormat="1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/>
    <xf numFmtId="0" fontId="7" fillId="0" borderId="24" xfId="0" applyFont="1" applyFill="1" applyBorder="1"/>
    <xf numFmtId="3" fontId="7" fillId="0" borderId="40" xfId="0" applyNumberFormat="1" applyFont="1" applyFill="1" applyBorder="1" applyAlignment="1">
      <alignment horizontal="right"/>
    </xf>
    <xf numFmtId="3" fontId="7" fillId="0" borderId="31" xfId="0" applyNumberFormat="1" applyFont="1" applyFill="1" applyBorder="1"/>
    <xf numFmtId="164" fontId="7" fillId="0" borderId="64" xfId="0" applyNumberFormat="1" applyFont="1" applyFill="1" applyBorder="1"/>
    <xf numFmtId="4" fontId="7" fillId="0" borderId="6" xfId="0" applyNumberFormat="1" applyFont="1" applyFill="1" applyBorder="1"/>
    <xf numFmtId="3" fontId="7" fillId="0" borderId="13" xfId="0" applyNumberFormat="1" applyFont="1" applyFill="1" applyBorder="1"/>
    <xf numFmtId="165" fontId="7" fillId="0" borderId="6" xfId="0" applyNumberFormat="1" applyFont="1" applyFill="1" applyBorder="1"/>
    <xf numFmtId="0" fontId="15" fillId="0" borderId="23" xfId="0" applyFont="1" applyFill="1" applyBorder="1" applyAlignment="1"/>
    <xf numFmtId="3" fontId="2" fillId="0" borderId="22" xfId="0" applyNumberFormat="1" applyFont="1" applyBorder="1" applyAlignment="1">
      <alignment horizontal="right"/>
    </xf>
    <xf numFmtId="0" fontId="0" fillId="0" borderId="0" xfId="0" applyBorder="1" applyAlignment="1"/>
    <xf numFmtId="165" fontId="2" fillId="0" borderId="41" xfId="0" applyNumberFormat="1" applyFont="1" applyBorder="1" applyAlignment="1">
      <alignment vertical="center"/>
    </xf>
    <xf numFmtId="0" fontId="2" fillId="0" borderId="38" xfId="0" applyFont="1" applyBorder="1" applyAlignment="1">
      <alignment horizontal="center" vertical="center" wrapText="1"/>
    </xf>
    <xf numFmtId="1" fontId="2" fillId="0" borderId="38" xfId="0" applyNumberFormat="1" applyFont="1" applyBorder="1"/>
    <xf numFmtId="1" fontId="2" fillId="0" borderId="64" xfId="0" applyNumberFormat="1" applyFont="1" applyBorder="1" applyAlignment="1">
      <alignment horizontal="right"/>
    </xf>
    <xf numFmtId="1" fontId="2" fillId="0" borderId="38" xfId="0" applyNumberFormat="1" applyFont="1" applyBorder="1" applyAlignment="1">
      <alignment horizontal="right"/>
    </xf>
    <xf numFmtId="1" fontId="2" fillId="0" borderId="39" xfId="0" applyNumberFormat="1" applyFont="1" applyBorder="1" applyAlignment="1">
      <alignment horizontal="right"/>
    </xf>
    <xf numFmtId="3" fontId="7" fillId="0" borderId="10" xfId="1" applyNumberFormat="1" applyFont="1" applyFill="1" applyBorder="1"/>
    <xf numFmtId="3" fontId="7" fillId="0" borderId="50" xfId="1" applyNumberFormat="1" applyFont="1" applyFill="1" applyBorder="1"/>
    <xf numFmtId="3" fontId="2" fillId="0" borderId="70" xfId="0" applyNumberFormat="1" applyFont="1" applyBorder="1" applyAlignment="1">
      <alignment horizontal="right"/>
    </xf>
    <xf numFmtId="3" fontId="2" fillId="0" borderId="2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1" fontId="1" fillId="0" borderId="27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1" fontId="1" fillId="0" borderId="31" xfId="0" applyNumberFormat="1" applyFont="1" applyBorder="1" applyAlignment="1">
      <alignment horizontal="center"/>
    </xf>
    <xf numFmtId="165" fontId="1" fillId="0" borderId="32" xfId="0" applyNumberFormat="1" applyFont="1" applyBorder="1" applyAlignment="1">
      <alignment horizontal="center" vertical="center"/>
    </xf>
    <xf numFmtId="4" fontId="7" fillId="0" borderId="10" xfId="1" applyNumberFormat="1" applyFont="1" applyFill="1" applyBorder="1"/>
    <xf numFmtId="4" fontId="7" fillId="0" borderId="50" xfId="1" applyNumberFormat="1" applyFont="1" applyFill="1" applyBorder="1"/>
    <xf numFmtId="3" fontId="2" fillId="0" borderId="10" xfId="0" applyNumberFormat="1" applyFont="1" applyBorder="1" applyAlignment="1">
      <alignment horizontal="right"/>
    </xf>
    <xf numFmtId="4" fontId="7" fillId="0" borderId="5" xfId="1" applyNumberFormat="1" applyFont="1" applyFill="1" applyBorder="1"/>
    <xf numFmtId="4" fontId="7" fillId="0" borderId="29" xfId="1" applyNumberFormat="1" applyFont="1" applyFill="1" applyBorder="1"/>
    <xf numFmtId="164" fontId="9" fillId="0" borderId="16" xfId="0" applyNumberFormat="1" applyFont="1" applyBorder="1"/>
    <xf numFmtId="0" fontId="19" fillId="2" borderId="0" xfId="0" applyFont="1" applyFill="1" applyAlignment="1">
      <alignment horizontal="center"/>
    </xf>
    <xf numFmtId="0" fontId="20" fillId="0" borderId="0" xfId="0" applyFont="1" applyAlignment="1"/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Border="1" applyAlignment="1">
      <alignment horizontal="left"/>
    </xf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20" xfId="0" applyFont="1" applyFill="1" applyBorder="1" applyAlignment="1">
      <alignment wrapText="1"/>
    </xf>
    <xf numFmtId="0" fontId="2" fillId="0" borderId="2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Fill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10" fillId="0" borderId="1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7" xfId="0" applyBorder="1" applyAlignment="1"/>
    <xf numFmtId="0" fontId="0" fillId="0" borderId="17" xfId="0" applyBorder="1" applyAlignment="1"/>
    <xf numFmtId="0" fontId="11" fillId="0" borderId="20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9" fillId="0" borderId="18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</cellXfs>
  <cellStyles count="4">
    <cellStyle name="Normál" xfId="0" builtinId="0"/>
    <cellStyle name="Normál_6.4.1.2." xfId="1"/>
    <cellStyle name="Normál_6.4.1.2._1" xfId="2"/>
    <cellStyle name="Normál_STADAT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r>
              <a:rPr lang="hu-HU"/>
              <a:t>Főmű nélküli mezőgazdasági vízfelhasználás</a:t>
            </a:r>
          </a:p>
        </c:rich>
      </c:tx>
      <c:layout>
        <c:manualLayout>
          <c:xMode val="edge"/>
          <c:yMode val="edge"/>
          <c:x val="0.33949968923568058"/>
          <c:y val="3.044496487119440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145818179693057"/>
          <c:y val="0.16861845979679804"/>
          <c:w val="0.73558254534403056"/>
          <c:h val="0.59719037844698941"/>
        </c:manualLayout>
      </c:layout>
      <c:barChart>
        <c:barDir val="col"/>
        <c:grouping val="clustered"/>
        <c:ser>
          <c:idx val="0"/>
          <c:order val="0"/>
          <c:tx>
            <c:strRef>
              <c:f>'[1]VH idősor és grafikonok '!$L$5</c:f>
              <c:strCache>
                <c:ptCount val="1"/>
                <c:pt idx="0">
                  <c:v>Öntözés</c:v>
                </c:pt>
              </c:strCache>
            </c:strRef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lgDashDotDot"/>
            </a:ln>
          </c:spPr>
          <c:cat>
            <c:numRef>
              <c:f>'[1]VH idősor és grafikonok '!$K$11:$K$23</c:f>
              <c:numCache>
                <c:formatCode>General</c:formatCode>
                <c:ptCount val="1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</c:numCache>
            </c:numRef>
          </c:cat>
          <c:val>
            <c:numRef>
              <c:f>'[1]VH idősor és grafikonok '!$O$11:$O$23</c:f>
              <c:numCache>
                <c:formatCode>General</c:formatCode>
                <c:ptCount val="13"/>
                <c:pt idx="0">
                  <c:v>64008</c:v>
                </c:pt>
                <c:pt idx="1">
                  <c:v>30688</c:v>
                </c:pt>
                <c:pt idx="2">
                  <c:v>44612</c:v>
                </c:pt>
                <c:pt idx="3">
                  <c:v>58348</c:v>
                </c:pt>
                <c:pt idx="4">
                  <c:v>48778</c:v>
                </c:pt>
                <c:pt idx="5">
                  <c:v>46867</c:v>
                </c:pt>
                <c:pt idx="6">
                  <c:v>35694</c:v>
                </c:pt>
                <c:pt idx="7">
                  <c:v>19112</c:v>
                </c:pt>
                <c:pt idx="8">
                  <c:v>22945</c:v>
                </c:pt>
                <c:pt idx="9">
                  <c:v>10842</c:v>
                </c:pt>
                <c:pt idx="10">
                  <c:v>49501</c:v>
                </c:pt>
                <c:pt idx="11">
                  <c:v>27821</c:v>
                </c:pt>
                <c:pt idx="12">
                  <c:v>28382</c:v>
                </c:pt>
              </c:numCache>
            </c:numRef>
          </c:val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FF00"/>
              </a:solidFill>
              <a:prstDash val="solid"/>
            </a:ln>
          </c:spPr>
          <c:cat>
            <c:numRef>
              <c:f>'[1]VH idősor és grafikonok '!$K$11:$K$23</c:f>
              <c:numCache>
                <c:formatCode>General</c:formatCode>
                <c:ptCount val="1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</c:numCache>
            </c:numRef>
          </c:cat>
        </c:ser>
        <c:ser>
          <c:idx val="2"/>
          <c:order val="2"/>
          <c:spPr>
            <a:solidFill>
              <a:srgbClr val="0000FF"/>
            </a:solidFill>
            <a:ln w="25400">
              <a:solidFill>
                <a:srgbClr val="0000FF"/>
              </a:solidFill>
              <a:prstDash val="solid"/>
            </a:ln>
          </c:spPr>
          <c:cat>
            <c:numRef>
              <c:f>'[1]VH idősor és grafikonok '!$K$11:$K$23</c:f>
              <c:numCache>
                <c:formatCode>General</c:formatCode>
                <c:ptCount val="1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</c:numCache>
            </c:numRef>
          </c:cat>
        </c:ser>
        <c:axId val="83233792"/>
        <c:axId val="84947712"/>
      </c:barChart>
      <c:catAx>
        <c:axId val="832337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84947712"/>
        <c:crosses val="autoZero"/>
        <c:lblAlgn val="ctr"/>
        <c:lblOffset val="100"/>
        <c:tickLblSkip val="1"/>
        <c:tickMarkSkip val="1"/>
      </c:catAx>
      <c:valAx>
        <c:axId val="84947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83233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30797338115554"/>
          <c:y val="0.92740145186769651"/>
          <c:w val="0.22633302058962096"/>
          <c:h val="5.620608899297417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legend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000000000000278" r="0.75000000000000278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r>
              <a:rPr lang="hu-HU"/>
              <a:t>Vízjogilag engedélyezett terület
öntözés [ha]</a:t>
            </a:r>
          </a:p>
        </c:rich>
      </c:tx>
      <c:layout>
        <c:manualLayout>
          <c:xMode val="edge"/>
          <c:yMode val="edge"/>
          <c:x val="0.38520160093110534"/>
          <c:y val="3.044496487119440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6377638594958"/>
          <c:y val="0.16861851284982821"/>
          <c:w val="0.81973193503151665"/>
          <c:h val="0.59719037844698941"/>
        </c:manualLayout>
      </c:layout>
      <c:barChart>
        <c:barDir val="col"/>
        <c:grouping val="clustered"/>
        <c:ser>
          <c:idx val="0"/>
          <c:order val="0"/>
          <c:tx>
            <c:strRef>
              <c:f>'[1]VH idősor és grafikonok '!$B$8</c:f>
              <c:strCache>
                <c:ptCount val="1"/>
                <c:pt idx="0">
                  <c:v>főműves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cat>
            <c:numRef>
              <c:f>'[1]VH idősor és grafikonok '!$A$11:$A$31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'[1]VH idősor és grafikonok '!$B$11:$B$31</c:f>
              <c:numCache>
                <c:formatCode>General</c:formatCode>
                <c:ptCount val="21"/>
                <c:pt idx="0">
                  <c:v>243336</c:v>
                </c:pt>
                <c:pt idx="1">
                  <c:v>257185</c:v>
                </c:pt>
                <c:pt idx="2">
                  <c:v>231917</c:v>
                </c:pt>
                <c:pt idx="3">
                  <c:v>246301</c:v>
                </c:pt>
                <c:pt idx="4">
                  <c:v>228648</c:v>
                </c:pt>
                <c:pt idx="5">
                  <c:v>213297</c:v>
                </c:pt>
                <c:pt idx="6">
                  <c:v>210937</c:v>
                </c:pt>
                <c:pt idx="7">
                  <c:v>209112</c:v>
                </c:pt>
                <c:pt idx="8">
                  <c:v>173500</c:v>
                </c:pt>
                <c:pt idx="9">
                  <c:v>152925</c:v>
                </c:pt>
                <c:pt idx="10">
                  <c:v>152923</c:v>
                </c:pt>
                <c:pt idx="11">
                  <c:v>150459</c:v>
                </c:pt>
                <c:pt idx="12">
                  <c:v>153413</c:v>
                </c:pt>
                <c:pt idx="13">
                  <c:v>148148</c:v>
                </c:pt>
                <c:pt idx="14">
                  <c:v>148903</c:v>
                </c:pt>
                <c:pt idx="15">
                  <c:v>145095</c:v>
                </c:pt>
                <c:pt idx="16">
                  <c:v>132793</c:v>
                </c:pt>
                <c:pt idx="17">
                  <c:v>141161</c:v>
                </c:pt>
                <c:pt idx="18">
                  <c:v>142588.29999999999</c:v>
                </c:pt>
                <c:pt idx="19">
                  <c:v>137423</c:v>
                </c:pt>
                <c:pt idx="20">
                  <c:v>124682</c:v>
                </c:pt>
              </c:numCache>
            </c:numRef>
          </c:val>
        </c:ser>
        <c:ser>
          <c:idx val="1"/>
          <c:order val="1"/>
          <c:tx>
            <c:strRef>
              <c:f>'[1]VH idősor és grafikonok '!$C$8:$C$9</c:f>
              <c:strCache>
                <c:ptCount val="1"/>
                <c:pt idx="0">
                  <c:v>főmű nélküli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cat>
            <c:numRef>
              <c:f>'[1]VH idősor és grafikonok '!$A$11:$A$31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'[1]VH idősor és grafikonok '!$C$11:$C$31</c:f>
              <c:numCache>
                <c:formatCode>General</c:formatCode>
                <c:ptCount val="21"/>
                <c:pt idx="0">
                  <c:v>101854</c:v>
                </c:pt>
                <c:pt idx="1">
                  <c:v>109475</c:v>
                </c:pt>
                <c:pt idx="2">
                  <c:v>105421</c:v>
                </c:pt>
                <c:pt idx="3">
                  <c:v>102370</c:v>
                </c:pt>
                <c:pt idx="4">
                  <c:v>104117</c:v>
                </c:pt>
                <c:pt idx="5">
                  <c:v>106489</c:v>
                </c:pt>
                <c:pt idx="6">
                  <c:v>96660</c:v>
                </c:pt>
                <c:pt idx="7">
                  <c:v>113219</c:v>
                </c:pt>
                <c:pt idx="8">
                  <c:v>90841</c:v>
                </c:pt>
                <c:pt idx="9">
                  <c:v>84806</c:v>
                </c:pt>
                <c:pt idx="10">
                  <c:v>82750</c:v>
                </c:pt>
                <c:pt idx="11">
                  <c:v>80755</c:v>
                </c:pt>
                <c:pt idx="12">
                  <c:v>53310</c:v>
                </c:pt>
                <c:pt idx="13">
                  <c:v>58627</c:v>
                </c:pt>
                <c:pt idx="14">
                  <c:v>77943</c:v>
                </c:pt>
                <c:pt idx="15">
                  <c:v>78061</c:v>
                </c:pt>
                <c:pt idx="16">
                  <c:v>66911</c:v>
                </c:pt>
                <c:pt idx="17">
                  <c:v>47666</c:v>
                </c:pt>
                <c:pt idx="18">
                  <c:v>65526</c:v>
                </c:pt>
                <c:pt idx="19">
                  <c:v>64648</c:v>
                </c:pt>
                <c:pt idx="20">
                  <c:v>49110.3</c:v>
                </c:pt>
              </c:numCache>
            </c:numRef>
          </c:val>
        </c:ser>
        <c:ser>
          <c:idx val="2"/>
          <c:order val="2"/>
          <c:spPr>
            <a:solidFill>
              <a:srgbClr val="92D050"/>
            </a:solidFill>
            <a:ln w="25400">
              <a:noFill/>
            </a:ln>
          </c:spPr>
          <c:cat>
            <c:numRef>
              <c:f>'[1]VH idősor és grafikonok '!$A$11:$A$31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'[1]VH idősor és grafikonok '!$D$11:$D$31</c:f>
              <c:numCache>
                <c:formatCode>General</c:formatCode>
                <c:ptCount val="21"/>
                <c:pt idx="0">
                  <c:v>345190</c:v>
                </c:pt>
                <c:pt idx="1">
                  <c:v>366660</c:v>
                </c:pt>
                <c:pt idx="2">
                  <c:v>337338</c:v>
                </c:pt>
                <c:pt idx="3">
                  <c:v>348671</c:v>
                </c:pt>
                <c:pt idx="4">
                  <c:v>332765</c:v>
                </c:pt>
                <c:pt idx="5">
                  <c:v>319786</c:v>
                </c:pt>
                <c:pt idx="6">
                  <c:v>307597</c:v>
                </c:pt>
                <c:pt idx="7">
                  <c:v>322331</c:v>
                </c:pt>
                <c:pt idx="8">
                  <c:v>264341</c:v>
                </c:pt>
                <c:pt idx="9">
                  <c:v>237731</c:v>
                </c:pt>
                <c:pt idx="10">
                  <c:v>235673</c:v>
                </c:pt>
                <c:pt idx="11">
                  <c:v>231214</c:v>
                </c:pt>
                <c:pt idx="12">
                  <c:v>206723</c:v>
                </c:pt>
                <c:pt idx="13">
                  <c:v>206775</c:v>
                </c:pt>
                <c:pt idx="14">
                  <c:v>226312</c:v>
                </c:pt>
                <c:pt idx="15">
                  <c:v>223156</c:v>
                </c:pt>
                <c:pt idx="16">
                  <c:v>199703</c:v>
                </c:pt>
                <c:pt idx="17">
                  <c:v>188827</c:v>
                </c:pt>
                <c:pt idx="18">
                  <c:v>208114.3</c:v>
                </c:pt>
                <c:pt idx="19">
                  <c:v>202070</c:v>
                </c:pt>
                <c:pt idx="20">
                  <c:v>173792.3</c:v>
                </c:pt>
              </c:numCache>
            </c:numRef>
          </c:val>
        </c:ser>
        <c:axId val="84988672"/>
        <c:axId val="84990208"/>
      </c:barChart>
      <c:catAx>
        <c:axId val="849886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84990208"/>
        <c:crosses val="autoZero"/>
        <c:lblAlgn val="ctr"/>
        <c:lblOffset val="100"/>
        <c:tickLblSkip val="1"/>
        <c:tickMarkSkip val="1"/>
      </c:catAx>
      <c:valAx>
        <c:axId val="849902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84988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legend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000000000000278" r="0.75000000000000278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r>
              <a:rPr lang="hu-HU"/>
              <a:t>Vízjogilag engedélyezett terület
halastó</a:t>
            </a:r>
          </a:p>
        </c:rich>
      </c:tx>
      <c:layout>
        <c:manualLayout>
          <c:xMode val="edge"/>
          <c:yMode val="edge"/>
          <c:x val="0.3847825949467174"/>
          <c:y val="3.037383177570105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369565217391305"/>
          <c:y val="0.1682242990654218"/>
          <c:w val="0.7434782608695657"/>
          <c:h val="0.59813084112149528"/>
        </c:manualLayout>
      </c:layout>
      <c:barChart>
        <c:barDir val="col"/>
        <c:grouping val="clustered"/>
        <c:ser>
          <c:idx val="0"/>
          <c:order val="0"/>
          <c:tx>
            <c:strRef>
              <c:f>'[1]VH idősor és grafikonok '!$B$8</c:f>
              <c:strCache>
                <c:ptCount val="1"/>
                <c:pt idx="0">
                  <c:v>főműves</c:v>
                </c:pt>
              </c:strCache>
            </c:strRef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lgDashDotDot"/>
            </a:ln>
          </c:spPr>
          <c:cat>
            <c:numRef>
              <c:f>'[1]VH idősor és grafikonok '!$A$11:$A$23</c:f>
              <c:numCache>
                <c:formatCode>General</c:formatCode>
                <c:ptCount val="1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</c:numCache>
            </c:numRef>
          </c:cat>
        </c:ser>
        <c:ser>
          <c:idx val="1"/>
          <c:order val="1"/>
          <c:tx>
            <c:strRef>
              <c:f>'[1]VH idősor és grafikonok '!$C$8:$C$9</c:f>
              <c:strCache>
                <c:ptCount val="1"/>
                <c:pt idx="0">
                  <c:v>főmű nélküli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FF00"/>
              </a:solidFill>
              <a:prstDash val="solid"/>
            </a:ln>
          </c:spPr>
          <c:cat>
            <c:numRef>
              <c:f>'[1]VH idősor és grafikonok '!$A$11:$A$23</c:f>
              <c:numCache>
                <c:formatCode>General</c:formatCode>
                <c:ptCount val="1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</c:numCache>
            </c:numRef>
          </c:cat>
        </c:ser>
        <c:ser>
          <c:idx val="2"/>
          <c:order val="2"/>
          <c:spPr>
            <a:solidFill>
              <a:srgbClr val="0000FF"/>
            </a:solidFill>
            <a:ln w="25400">
              <a:solidFill>
                <a:srgbClr val="0000FF"/>
              </a:solidFill>
              <a:prstDash val="solid"/>
            </a:ln>
          </c:spPr>
          <c:cat>
            <c:numRef>
              <c:f>'[1]VH idősor és grafikonok '!$A$11:$A$23</c:f>
              <c:numCache>
                <c:formatCode>General</c:formatCode>
                <c:ptCount val="1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</c:numCache>
            </c:numRef>
          </c:cat>
        </c:ser>
        <c:axId val="86086784"/>
        <c:axId val="86088320"/>
      </c:barChart>
      <c:catAx>
        <c:axId val="860867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86088320"/>
        <c:crosses val="autoZero"/>
        <c:lblAlgn val="ctr"/>
        <c:lblOffset val="100"/>
        <c:tickLblSkip val="1"/>
        <c:tickMarkSkip val="1"/>
      </c:catAx>
      <c:valAx>
        <c:axId val="860883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86086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39129747335801"/>
          <c:y val="0.9275700934579435"/>
          <c:w val="0.25108702526642035"/>
          <c:h val="5.607476635514071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legend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000000000000278" r="0.75000000000000278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12404260990813673"/>
          <c:y val="5.1400554097404488E-2"/>
          <c:w val="0.83280675853018515"/>
          <c:h val="0.8326195683872849"/>
        </c:manualLayout>
      </c:layout>
      <c:scatterChart>
        <c:scatterStyle val="smoothMarker"/>
        <c:ser>
          <c:idx val="0"/>
          <c:order val="0"/>
          <c:tx>
            <c:strRef>
              <c:f>[1]Munka3!$C$7:$C$9</c:f>
              <c:strCache>
                <c:ptCount val="1"/>
                <c:pt idx="0">
                  <c:v>Vízjogilag engedélyezett terület [ha] összesen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[1]Munka3!$B$10:$B$36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xVal>
          <c:yVal>
            <c:numRef>
              <c:f>[1]Munka3!$C$10:$C$36</c:f>
              <c:numCache>
                <c:formatCode>General</c:formatCode>
                <c:ptCount val="27"/>
                <c:pt idx="0">
                  <c:v>345190</c:v>
                </c:pt>
                <c:pt idx="1">
                  <c:v>366660</c:v>
                </c:pt>
                <c:pt idx="2">
                  <c:v>337338</c:v>
                </c:pt>
                <c:pt idx="3">
                  <c:v>348671</c:v>
                </c:pt>
                <c:pt idx="4">
                  <c:v>332765</c:v>
                </c:pt>
                <c:pt idx="5">
                  <c:v>319786</c:v>
                </c:pt>
                <c:pt idx="6">
                  <c:v>307597</c:v>
                </c:pt>
                <c:pt idx="7">
                  <c:v>322331</c:v>
                </c:pt>
                <c:pt idx="8">
                  <c:v>264341</c:v>
                </c:pt>
                <c:pt idx="9">
                  <c:v>237731</c:v>
                </c:pt>
                <c:pt idx="10">
                  <c:v>235673</c:v>
                </c:pt>
                <c:pt idx="11">
                  <c:v>231214</c:v>
                </c:pt>
                <c:pt idx="12">
                  <c:v>206723</c:v>
                </c:pt>
                <c:pt idx="13">
                  <c:v>206775</c:v>
                </c:pt>
                <c:pt idx="14">
                  <c:v>226312</c:v>
                </c:pt>
                <c:pt idx="15">
                  <c:v>223156</c:v>
                </c:pt>
                <c:pt idx="16">
                  <c:v>199703</c:v>
                </c:pt>
                <c:pt idx="17">
                  <c:v>188827</c:v>
                </c:pt>
                <c:pt idx="18">
                  <c:v>208114.3</c:v>
                </c:pt>
                <c:pt idx="19">
                  <c:v>202070</c:v>
                </c:pt>
                <c:pt idx="20">
                  <c:v>173792.3</c:v>
                </c:pt>
                <c:pt idx="21">
                  <c:v>182452</c:v>
                </c:pt>
                <c:pt idx="22">
                  <c:v>190596.09999999998</c:v>
                </c:pt>
                <c:pt idx="23">
                  <c:v>168281.5</c:v>
                </c:pt>
                <c:pt idx="24">
                  <c:v>222756.88819999999</c:v>
                </c:pt>
                <c:pt idx="25">
                  <c:v>197314</c:v>
                </c:pt>
                <c:pt idx="26">
                  <c:v>191266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[1]Munka3!$D$7:$D$9</c:f>
              <c:strCache>
                <c:ptCount val="1"/>
                <c:pt idx="0">
                  <c:v>Öntözött terület [ha] összesen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[1]Munka3!$B$10:$B$36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xVal>
          <c:yVal>
            <c:numRef>
              <c:f>[1]Munka3!$D$10:$D$36</c:f>
              <c:numCache>
                <c:formatCode>General</c:formatCode>
                <c:ptCount val="27"/>
                <c:pt idx="0">
                  <c:v>216937</c:v>
                </c:pt>
                <c:pt idx="1">
                  <c:v>148669</c:v>
                </c:pt>
                <c:pt idx="2">
                  <c:v>177808</c:v>
                </c:pt>
                <c:pt idx="3">
                  <c:v>180088</c:v>
                </c:pt>
                <c:pt idx="4">
                  <c:v>160384</c:v>
                </c:pt>
                <c:pt idx="5">
                  <c:v>146541</c:v>
                </c:pt>
                <c:pt idx="6">
                  <c:v>126344</c:v>
                </c:pt>
                <c:pt idx="7">
                  <c:v>81908</c:v>
                </c:pt>
                <c:pt idx="8">
                  <c:v>93431</c:v>
                </c:pt>
                <c:pt idx="9">
                  <c:v>44822</c:v>
                </c:pt>
                <c:pt idx="10">
                  <c:v>125866</c:v>
                </c:pt>
                <c:pt idx="11">
                  <c:v>104172</c:v>
                </c:pt>
                <c:pt idx="12">
                  <c:v>117035</c:v>
                </c:pt>
                <c:pt idx="13">
                  <c:v>121718</c:v>
                </c:pt>
                <c:pt idx="14">
                  <c:v>93380</c:v>
                </c:pt>
                <c:pt idx="15">
                  <c:v>68422</c:v>
                </c:pt>
                <c:pt idx="16">
                  <c:v>68373</c:v>
                </c:pt>
                <c:pt idx="17">
                  <c:v>82071</c:v>
                </c:pt>
                <c:pt idx="18">
                  <c:v>93671.1</c:v>
                </c:pt>
                <c:pt idx="19">
                  <c:v>99715</c:v>
                </c:pt>
                <c:pt idx="20">
                  <c:v>54634</c:v>
                </c:pt>
                <c:pt idx="21">
                  <c:v>72724</c:v>
                </c:pt>
                <c:pt idx="22">
                  <c:v>106527.2</c:v>
                </c:pt>
                <c:pt idx="23">
                  <c:v>95760.4</c:v>
                </c:pt>
                <c:pt idx="24">
                  <c:v>130371.360008</c:v>
                </c:pt>
                <c:pt idx="25">
                  <c:v>124315</c:v>
                </c:pt>
                <c:pt idx="26">
                  <c:v>103171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[1]Munka3!$E$7:$E$9</c:f>
              <c:strCache>
                <c:ptCount val="1"/>
                <c:pt idx="0">
                  <c:v>Kiöntö-zött víz [ezer m3] összesen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[1]Munka3!$B$10:$B$36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xVal>
          <c:yVal>
            <c:numRef>
              <c:f>[1]Munka3!$E$10:$E$36</c:f>
              <c:numCache>
                <c:formatCode>General</c:formatCode>
                <c:ptCount val="27"/>
                <c:pt idx="0">
                  <c:v>534028</c:v>
                </c:pt>
                <c:pt idx="1">
                  <c:v>219408</c:v>
                </c:pt>
                <c:pt idx="2">
                  <c:v>293384</c:v>
                </c:pt>
                <c:pt idx="3">
                  <c:v>395898</c:v>
                </c:pt>
                <c:pt idx="4">
                  <c:v>269744</c:v>
                </c:pt>
                <c:pt idx="5">
                  <c:v>240892</c:v>
                </c:pt>
                <c:pt idx="6">
                  <c:v>154065</c:v>
                </c:pt>
                <c:pt idx="7">
                  <c:v>92468</c:v>
                </c:pt>
                <c:pt idx="8">
                  <c:v>115545</c:v>
                </c:pt>
                <c:pt idx="9">
                  <c:v>55542</c:v>
                </c:pt>
                <c:pt idx="10">
                  <c:v>215701</c:v>
                </c:pt>
                <c:pt idx="11">
                  <c:v>110743</c:v>
                </c:pt>
                <c:pt idx="12">
                  <c:v>162346</c:v>
                </c:pt>
                <c:pt idx="13">
                  <c:v>168356</c:v>
                </c:pt>
                <c:pt idx="14">
                  <c:v>109482</c:v>
                </c:pt>
                <c:pt idx="15">
                  <c:v>56819</c:v>
                </c:pt>
                <c:pt idx="16">
                  <c:v>69922</c:v>
                </c:pt>
                <c:pt idx="17">
                  <c:v>162743</c:v>
                </c:pt>
                <c:pt idx="18">
                  <c:v>143303.6</c:v>
                </c:pt>
                <c:pt idx="19">
                  <c:v>161052</c:v>
                </c:pt>
                <c:pt idx="20">
                  <c:v>54974</c:v>
                </c:pt>
                <c:pt idx="21">
                  <c:v>105173.3</c:v>
                </c:pt>
                <c:pt idx="22">
                  <c:v>191875.85</c:v>
                </c:pt>
                <c:pt idx="23">
                  <c:v>282278.40000000002</c:v>
                </c:pt>
                <c:pt idx="24">
                  <c:v>173034.527</c:v>
                </c:pt>
                <c:pt idx="25">
                  <c:v>192791</c:v>
                </c:pt>
                <c:pt idx="26">
                  <c:v>112507</c:v>
                </c:pt>
              </c:numCache>
            </c:numRef>
          </c:yVal>
          <c:smooth val="1"/>
        </c:ser>
        <c:axId val="87232512"/>
        <c:axId val="87234048"/>
      </c:scatterChart>
      <c:valAx>
        <c:axId val="87232512"/>
        <c:scaling>
          <c:orientation val="minMax"/>
          <c:max val="2016"/>
          <c:min val="1990"/>
        </c:scaling>
        <c:axPos val="b"/>
        <c:numFmt formatCode="General" sourceLinked="1"/>
        <c:tickLblPos val="nextTo"/>
        <c:txPr>
          <a:bodyPr rot="-1800000"/>
          <a:lstStyle/>
          <a:p>
            <a:pPr>
              <a:defRPr/>
            </a:pPr>
            <a:endParaRPr lang="hu-HU"/>
          </a:p>
        </c:txPr>
        <c:crossAx val="87234048"/>
        <c:crosses val="autoZero"/>
        <c:crossBetween val="midCat"/>
        <c:majorUnit val="2"/>
      </c:valAx>
      <c:valAx>
        <c:axId val="87234048"/>
        <c:scaling>
          <c:orientation val="minMax"/>
          <c:max val="550000"/>
          <c:min val="0"/>
        </c:scaling>
        <c:axPos val="l"/>
        <c:majorGridlines/>
        <c:numFmt formatCode="General" sourceLinked="1"/>
        <c:tickLblPos val="nextTo"/>
        <c:crossAx val="87232512"/>
        <c:crosses val="autoZero"/>
        <c:crossBetween val="midCat"/>
        <c:majorUnit val="50000"/>
        <c:minorUnit val="10000"/>
      </c:valAx>
    </c:plotArea>
    <c:legend>
      <c:legendPos val="r"/>
      <c:layout>
        <c:manualLayout>
          <c:xMode val="edge"/>
          <c:yMode val="edge"/>
          <c:x val="0.41127071030183732"/>
          <c:y val="7.2346529600466766E-2"/>
          <c:w val="0.57206262303149602"/>
          <c:h val="0.346047317002042"/>
        </c:manualLayout>
      </c:layout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10015507436570428"/>
          <c:y val="5.1400554097404488E-2"/>
          <c:w val="0.85501859142607173"/>
          <c:h val="0.8326195683872849"/>
        </c:manualLayout>
      </c:layout>
      <c:scatterChart>
        <c:scatterStyle val="smoothMarker"/>
        <c:ser>
          <c:idx val="0"/>
          <c:order val="0"/>
          <c:tx>
            <c:strRef>
              <c:f>'[2]2b'!$C$2</c:f>
              <c:strCache>
                <c:ptCount val="1"/>
                <c:pt idx="0">
                  <c:v>A csapadék évi összege mm</c:v>
                </c:pt>
              </c:strCache>
            </c:strRef>
          </c:tx>
          <c:marker>
            <c:symbol val="none"/>
          </c:marker>
          <c:xVal>
            <c:numRef>
              <c:f>'[2]2b'!$B$3:$B$112</c:f>
              <c:numCache>
                <c:formatCode>General</c:formatCode>
                <c:ptCount val="110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</c:numCache>
            </c:numRef>
          </c:xVal>
          <c:yVal>
            <c:numRef>
              <c:f>'[2]2b'!$C$3:$C$112</c:f>
              <c:numCache>
                <c:formatCode>General</c:formatCode>
                <c:ptCount val="110"/>
                <c:pt idx="0">
                  <c:v>565.4</c:v>
                </c:pt>
                <c:pt idx="1">
                  <c:v>578.29999999999995</c:v>
                </c:pt>
                <c:pt idx="2">
                  <c:v>497.2</c:v>
                </c:pt>
                <c:pt idx="3">
                  <c:v>423.7</c:v>
                </c:pt>
                <c:pt idx="4">
                  <c:v>610.20000000000005</c:v>
                </c:pt>
                <c:pt idx="5">
                  <c:v>735.4</c:v>
                </c:pt>
                <c:pt idx="6">
                  <c:v>454.7</c:v>
                </c:pt>
                <c:pt idx="7">
                  <c:v>453.8</c:v>
                </c:pt>
                <c:pt idx="8">
                  <c:v>515</c:v>
                </c:pt>
                <c:pt idx="9">
                  <c:v>691.7</c:v>
                </c:pt>
                <c:pt idx="10">
                  <c:v>539.1</c:v>
                </c:pt>
                <c:pt idx="11">
                  <c:v>690.3</c:v>
                </c:pt>
                <c:pt idx="12">
                  <c:v>588.6</c:v>
                </c:pt>
                <c:pt idx="13">
                  <c:v>785.4</c:v>
                </c:pt>
                <c:pt idx="14">
                  <c:v>939.9</c:v>
                </c:pt>
                <c:pt idx="15">
                  <c:v>675.1</c:v>
                </c:pt>
                <c:pt idx="16">
                  <c:v>445.8</c:v>
                </c:pt>
                <c:pt idx="17">
                  <c:v>647.20000000000005</c:v>
                </c:pt>
                <c:pt idx="18">
                  <c:v>661</c:v>
                </c:pt>
                <c:pt idx="19">
                  <c:v>647.4</c:v>
                </c:pt>
                <c:pt idx="20">
                  <c:v>478.2</c:v>
                </c:pt>
                <c:pt idx="21">
                  <c:v>656</c:v>
                </c:pt>
                <c:pt idx="22">
                  <c:v>627.5</c:v>
                </c:pt>
                <c:pt idx="23">
                  <c:v>658.4</c:v>
                </c:pt>
                <c:pt idx="24">
                  <c:v>657.1</c:v>
                </c:pt>
                <c:pt idx="25">
                  <c:v>631.1</c:v>
                </c:pt>
                <c:pt idx="26">
                  <c:v>587.6</c:v>
                </c:pt>
                <c:pt idx="27">
                  <c:v>434.3</c:v>
                </c:pt>
                <c:pt idx="28">
                  <c:v>693.6</c:v>
                </c:pt>
                <c:pt idx="29">
                  <c:v>720.3</c:v>
                </c:pt>
                <c:pt idx="30">
                  <c:v>615</c:v>
                </c:pt>
                <c:pt idx="31">
                  <c:v>548.1</c:v>
                </c:pt>
                <c:pt idx="32">
                  <c:v>672.6</c:v>
                </c:pt>
                <c:pt idx="33">
                  <c:v>603.70000000000005</c:v>
                </c:pt>
                <c:pt idx="34">
                  <c:v>621.4</c:v>
                </c:pt>
                <c:pt idx="35">
                  <c:v>770.6</c:v>
                </c:pt>
                <c:pt idx="36">
                  <c:v>987.5</c:v>
                </c:pt>
                <c:pt idx="37">
                  <c:v>581.79999999999995</c:v>
                </c:pt>
                <c:pt idx="38">
                  <c:v>742</c:v>
                </c:pt>
                <c:pt idx="39">
                  <c:v>776.2</c:v>
                </c:pt>
                <c:pt idx="40">
                  <c:v>608.4</c:v>
                </c:pt>
                <c:pt idx="41">
                  <c:v>559.29999999999995</c:v>
                </c:pt>
                <c:pt idx="42">
                  <c:v>466</c:v>
                </c:pt>
                <c:pt idx="43">
                  <c:v>721.3</c:v>
                </c:pt>
                <c:pt idx="44">
                  <c:v>584.70000000000005</c:v>
                </c:pt>
                <c:pt idx="45">
                  <c:v>555.29999999999995</c:v>
                </c:pt>
                <c:pt idx="46">
                  <c:v>438.3</c:v>
                </c:pt>
                <c:pt idx="47">
                  <c:v>532.20000000000005</c:v>
                </c:pt>
                <c:pt idx="48">
                  <c:v>557.20000000000005</c:v>
                </c:pt>
                <c:pt idx="49">
                  <c:v>619.6</c:v>
                </c:pt>
                <c:pt idx="50">
                  <c:v>647</c:v>
                </c:pt>
                <c:pt idx="51">
                  <c:v>787.4</c:v>
                </c:pt>
                <c:pt idx="52">
                  <c:v>528</c:v>
                </c:pt>
                <c:pt idx="53">
                  <c:v>642.79999999999995</c:v>
                </c:pt>
                <c:pt idx="54">
                  <c:v>898.8</c:v>
                </c:pt>
                <c:pt idx="55">
                  <c:v>567.4</c:v>
                </c:pt>
                <c:pt idx="56">
                  <c:v>566</c:v>
                </c:pt>
                <c:pt idx="57">
                  <c:v>556.20000000000005</c:v>
                </c:pt>
                <c:pt idx="58">
                  <c:v>536</c:v>
                </c:pt>
                <c:pt idx="59">
                  <c:v>565.6</c:v>
                </c:pt>
                <c:pt idx="60">
                  <c:v>400.9</c:v>
                </c:pt>
                <c:pt idx="61">
                  <c:v>532.5</c:v>
                </c:pt>
                <c:pt idx="62">
                  <c:v>657.7</c:v>
                </c:pt>
                <c:pt idx="63">
                  <c:v>621.4</c:v>
                </c:pt>
                <c:pt idx="64">
                  <c:v>815.9</c:v>
                </c:pt>
                <c:pt idx="65">
                  <c:v>743.6</c:v>
                </c:pt>
                <c:pt idx="66">
                  <c:v>505</c:v>
                </c:pt>
                <c:pt idx="67">
                  <c:v>497.9</c:v>
                </c:pt>
                <c:pt idx="68">
                  <c:v>682.8</c:v>
                </c:pt>
                <c:pt idx="69">
                  <c:v>664.7</c:v>
                </c:pt>
                <c:pt idx="70">
                  <c:v>460.2</c:v>
                </c:pt>
                <c:pt idx="71">
                  <c:v>609.20000000000005</c:v>
                </c:pt>
                <c:pt idx="72">
                  <c:v>397.7</c:v>
                </c:pt>
                <c:pt idx="73">
                  <c:v>659</c:v>
                </c:pt>
                <c:pt idx="74">
                  <c:v>519.4</c:v>
                </c:pt>
                <c:pt idx="75">
                  <c:v>668.6</c:v>
                </c:pt>
                <c:pt idx="76">
                  <c:v>551.4</c:v>
                </c:pt>
                <c:pt idx="77">
                  <c:v>595.5</c:v>
                </c:pt>
                <c:pt idx="78">
                  <c:v>565.70000000000005</c:v>
                </c:pt>
                <c:pt idx="79">
                  <c:v>670.1</c:v>
                </c:pt>
                <c:pt idx="80">
                  <c:v>513.29999999999995</c:v>
                </c:pt>
                <c:pt idx="81">
                  <c:v>456.2</c:v>
                </c:pt>
                <c:pt idx="82">
                  <c:v>450.3</c:v>
                </c:pt>
                <c:pt idx="83">
                  <c:v>619.4</c:v>
                </c:pt>
                <c:pt idx="84">
                  <c:v>448.1</c:v>
                </c:pt>
                <c:pt idx="85">
                  <c:v>414.1</c:v>
                </c:pt>
                <c:pt idx="86">
                  <c:v>530.5</c:v>
                </c:pt>
                <c:pt idx="87">
                  <c:v>659</c:v>
                </c:pt>
                <c:pt idx="88">
                  <c:v>560.5</c:v>
                </c:pt>
                <c:pt idx="89">
                  <c:v>415.7</c:v>
                </c:pt>
                <c:pt idx="90">
                  <c:v>594</c:v>
                </c:pt>
                <c:pt idx="91">
                  <c:v>364.1</c:v>
                </c:pt>
                <c:pt idx="92">
                  <c:v>505.4</c:v>
                </c:pt>
                <c:pt idx="93">
                  <c:v>481.1</c:v>
                </c:pt>
                <c:pt idx="94">
                  <c:v>574.9</c:v>
                </c:pt>
                <c:pt idx="95">
                  <c:v>527.5</c:v>
                </c:pt>
                <c:pt idx="96">
                  <c:v>326.60000000000002</c:v>
                </c:pt>
                <c:pt idx="97">
                  <c:v>643</c:v>
                </c:pt>
                <c:pt idx="98">
                  <c:v>842.2</c:v>
                </c:pt>
                <c:pt idx="99">
                  <c:v>388.6</c:v>
                </c:pt>
                <c:pt idx="100">
                  <c:v>548.20000000000005</c:v>
                </c:pt>
                <c:pt idx="101">
                  <c:v>494.1</c:v>
                </c:pt>
                <c:pt idx="102">
                  <c:v>344.7</c:v>
                </c:pt>
                <c:pt idx="103">
                  <c:v>533.6</c:v>
                </c:pt>
                <c:pt idx="104">
                  <c:v>696.3</c:v>
                </c:pt>
                <c:pt idx="105">
                  <c:v>464</c:v>
                </c:pt>
                <c:pt idx="106">
                  <c:v>472.2</c:v>
                </c:pt>
                <c:pt idx="107">
                  <c:v>565</c:v>
                </c:pt>
                <c:pt idx="108">
                  <c:v>479.1</c:v>
                </c:pt>
                <c:pt idx="109">
                  <c:v>815.2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'[2]2b'!$D$2</c:f>
              <c:strCache>
                <c:ptCount val="1"/>
                <c:pt idx="0">
                  <c:v>Havazásból esett évi csapadék mm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'[2]2b'!$B$3:$B$112</c:f>
              <c:numCache>
                <c:formatCode>General</c:formatCode>
                <c:ptCount val="110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</c:numCache>
            </c:numRef>
          </c:xVal>
          <c:yVal>
            <c:numRef>
              <c:f>'[2]2b'!$D$3:$D$112</c:f>
              <c:numCache>
                <c:formatCode>General</c:formatCode>
                <c:ptCount val="110"/>
                <c:pt idx="0">
                  <c:v>84.7</c:v>
                </c:pt>
                <c:pt idx="1">
                  <c:v>102.7</c:v>
                </c:pt>
                <c:pt idx="2">
                  <c:v>36.4</c:v>
                </c:pt>
                <c:pt idx="3">
                  <c:v>49.6</c:v>
                </c:pt>
                <c:pt idx="4">
                  <c:v>52.4</c:v>
                </c:pt>
                <c:pt idx="5">
                  <c:v>101.9</c:v>
                </c:pt>
                <c:pt idx="6">
                  <c:v>92.8</c:v>
                </c:pt>
                <c:pt idx="7">
                  <c:v>156</c:v>
                </c:pt>
                <c:pt idx="8">
                  <c:v>82.7</c:v>
                </c:pt>
                <c:pt idx="9">
                  <c:v>71.5</c:v>
                </c:pt>
                <c:pt idx="10">
                  <c:v>53.1</c:v>
                </c:pt>
                <c:pt idx="11">
                  <c:v>107.2</c:v>
                </c:pt>
                <c:pt idx="12">
                  <c:v>105</c:v>
                </c:pt>
                <c:pt idx="13">
                  <c:v>22</c:v>
                </c:pt>
                <c:pt idx="14">
                  <c:v>128.30000000000001</c:v>
                </c:pt>
                <c:pt idx="15">
                  <c:v>69.5</c:v>
                </c:pt>
                <c:pt idx="16">
                  <c:v>161.1</c:v>
                </c:pt>
                <c:pt idx="17">
                  <c:v>99.7</c:v>
                </c:pt>
                <c:pt idx="18">
                  <c:v>164.8</c:v>
                </c:pt>
                <c:pt idx="19">
                  <c:v>113.4</c:v>
                </c:pt>
                <c:pt idx="20">
                  <c:v>86.4</c:v>
                </c:pt>
                <c:pt idx="21">
                  <c:v>123.1</c:v>
                </c:pt>
                <c:pt idx="22">
                  <c:v>129.9</c:v>
                </c:pt>
                <c:pt idx="23">
                  <c:v>101.2</c:v>
                </c:pt>
                <c:pt idx="24">
                  <c:v>71.099999999999994</c:v>
                </c:pt>
                <c:pt idx="25">
                  <c:v>60.1</c:v>
                </c:pt>
                <c:pt idx="26">
                  <c:v>64.900000000000006</c:v>
                </c:pt>
                <c:pt idx="27">
                  <c:v>59.7</c:v>
                </c:pt>
                <c:pt idx="28">
                  <c:v>140</c:v>
                </c:pt>
                <c:pt idx="29">
                  <c:v>137</c:v>
                </c:pt>
                <c:pt idx="30">
                  <c:v>114.3</c:v>
                </c:pt>
                <c:pt idx="31">
                  <c:v>42.2</c:v>
                </c:pt>
                <c:pt idx="32">
                  <c:v>74</c:v>
                </c:pt>
                <c:pt idx="33">
                  <c:v>62.1</c:v>
                </c:pt>
                <c:pt idx="34">
                  <c:v>213.1</c:v>
                </c:pt>
                <c:pt idx="35">
                  <c:v>90.6</c:v>
                </c:pt>
                <c:pt idx="36">
                  <c:v>172</c:v>
                </c:pt>
                <c:pt idx="37">
                  <c:v>82.3</c:v>
                </c:pt>
                <c:pt idx="38">
                  <c:v>47.9</c:v>
                </c:pt>
                <c:pt idx="39">
                  <c:v>156.5</c:v>
                </c:pt>
                <c:pt idx="40">
                  <c:v>100</c:v>
                </c:pt>
                <c:pt idx="41">
                  <c:v>161.69999999999999</c:v>
                </c:pt>
                <c:pt idx="42">
                  <c:v>97.2</c:v>
                </c:pt>
                <c:pt idx="43">
                  <c:v>151.5</c:v>
                </c:pt>
                <c:pt idx="44">
                  <c:v>156.5</c:v>
                </c:pt>
                <c:pt idx="45">
                  <c:v>47.2</c:v>
                </c:pt>
                <c:pt idx="46">
                  <c:v>180.5</c:v>
                </c:pt>
                <c:pt idx="47">
                  <c:v>59.8</c:v>
                </c:pt>
                <c:pt idx="48">
                  <c:v>31.3</c:v>
                </c:pt>
                <c:pt idx="49">
                  <c:v>97.9</c:v>
                </c:pt>
                <c:pt idx="50">
                  <c:v>73</c:v>
                </c:pt>
                <c:pt idx="51">
                  <c:v>229.6</c:v>
                </c:pt>
                <c:pt idx="52">
                  <c:v>81.7</c:v>
                </c:pt>
                <c:pt idx="53">
                  <c:v>106.1</c:v>
                </c:pt>
                <c:pt idx="54">
                  <c:v>117.2</c:v>
                </c:pt>
                <c:pt idx="55">
                  <c:v>150.69999999999999</c:v>
                </c:pt>
                <c:pt idx="56">
                  <c:v>57.9</c:v>
                </c:pt>
                <c:pt idx="57">
                  <c:v>72.599999999999994</c:v>
                </c:pt>
                <c:pt idx="58">
                  <c:v>78.599999999999994</c:v>
                </c:pt>
                <c:pt idx="59">
                  <c:v>52.2</c:v>
                </c:pt>
                <c:pt idx="60">
                  <c:v>34.1</c:v>
                </c:pt>
                <c:pt idx="61">
                  <c:v>148.9</c:v>
                </c:pt>
                <c:pt idx="62">
                  <c:v>150.1</c:v>
                </c:pt>
                <c:pt idx="63">
                  <c:v>65</c:v>
                </c:pt>
                <c:pt idx="64">
                  <c:v>82.8</c:v>
                </c:pt>
                <c:pt idx="65">
                  <c:v>59.5</c:v>
                </c:pt>
                <c:pt idx="66">
                  <c:v>69.7</c:v>
                </c:pt>
                <c:pt idx="67">
                  <c:v>92.3</c:v>
                </c:pt>
                <c:pt idx="68">
                  <c:v>185.9</c:v>
                </c:pt>
                <c:pt idx="69">
                  <c:v>179.5</c:v>
                </c:pt>
                <c:pt idx="70">
                  <c:v>78.400000000000006</c:v>
                </c:pt>
                <c:pt idx="71">
                  <c:v>46.2</c:v>
                </c:pt>
                <c:pt idx="72">
                  <c:v>84.8</c:v>
                </c:pt>
                <c:pt idx="73">
                  <c:v>51.2</c:v>
                </c:pt>
                <c:pt idx="74">
                  <c:v>69.3</c:v>
                </c:pt>
                <c:pt idx="75">
                  <c:v>96.3</c:v>
                </c:pt>
                <c:pt idx="76">
                  <c:v>101.9</c:v>
                </c:pt>
                <c:pt idx="77">
                  <c:v>81.2</c:v>
                </c:pt>
                <c:pt idx="78">
                  <c:v>92.2</c:v>
                </c:pt>
                <c:pt idx="79">
                  <c:v>205.1</c:v>
                </c:pt>
                <c:pt idx="80">
                  <c:v>151.69999999999999</c:v>
                </c:pt>
                <c:pt idx="81">
                  <c:v>46.5</c:v>
                </c:pt>
                <c:pt idx="82">
                  <c:v>80.5</c:v>
                </c:pt>
                <c:pt idx="83">
                  <c:v>138.19999999999999</c:v>
                </c:pt>
                <c:pt idx="84">
                  <c:v>66.2</c:v>
                </c:pt>
                <c:pt idx="85">
                  <c:v>132.1</c:v>
                </c:pt>
                <c:pt idx="86">
                  <c:v>57.9</c:v>
                </c:pt>
                <c:pt idx="87">
                  <c:v>88.2</c:v>
                </c:pt>
                <c:pt idx="88">
                  <c:v>8.1999999999999993</c:v>
                </c:pt>
                <c:pt idx="89">
                  <c:v>21.4</c:v>
                </c:pt>
                <c:pt idx="90">
                  <c:v>66.8</c:v>
                </c:pt>
                <c:pt idx="91">
                  <c:v>25.7</c:v>
                </c:pt>
                <c:pt idx="92">
                  <c:v>103.8</c:v>
                </c:pt>
                <c:pt idx="93">
                  <c:v>25.9</c:v>
                </c:pt>
                <c:pt idx="94">
                  <c:v>118.8</c:v>
                </c:pt>
                <c:pt idx="95">
                  <c:v>132.4</c:v>
                </c:pt>
                <c:pt idx="96">
                  <c:v>49.4</c:v>
                </c:pt>
                <c:pt idx="97">
                  <c:v>39.299999999999997</c:v>
                </c:pt>
                <c:pt idx="98">
                  <c:v>122.9</c:v>
                </c:pt>
                <c:pt idx="99">
                  <c:v>43</c:v>
                </c:pt>
                <c:pt idx="100">
                  <c:v>91.8</c:v>
                </c:pt>
                <c:pt idx="101">
                  <c:v>42.5</c:v>
                </c:pt>
                <c:pt idx="102">
                  <c:v>64.7</c:v>
                </c:pt>
                <c:pt idx="103">
                  <c:v>85</c:v>
                </c:pt>
                <c:pt idx="104">
                  <c:v>136.19999999999999</c:v>
                </c:pt>
                <c:pt idx="105">
                  <c:v>58</c:v>
                </c:pt>
                <c:pt idx="106">
                  <c:v>49.9</c:v>
                </c:pt>
                <c:pt idx="107">
                  <c:v>56.1</c:v>
                </c:pt>
                <c:pt idx="108">
                  <c:v>42.4</c:v>
                </c:pt>
                <c:pt idx="109">
                  <c:v>133.5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'[2]2b'!$E$2</c:f>
              <c:strCache>
                <c:ptCount val="1"/>
                <c:pt idx="0">
                  <c:v>Maximális napi csapadék mm 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'[2]2b'!$B$3:$B$112</c:f>
              <c:numCache>
                <c:formatCode>General</c:formatCode>
                <c:ptCount val="110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</c:numCache>
            </c:numRef>
          </c:xVal>
          <c:yVal>
            <c:numRef>
              <c:f>'[2]2b'!$E$3:$E$112</c:f>
              <c:numCache>
                <c:formatCode>General</c:formatCode>
                <c:ptCount val="110"/>
                <c:pt idx="0">
                  <c:v>38.799999999999997</c:v>
                </c:pt>
                <c:pt idx="1">
                  <c:v>36.5</c:v>
                </c:pt>
                <c:pt idx="2">
                  <c:v>25.5</c:v>
                </c:pt>
                <c:pt idx="3">
                  <c:v>23.8</c:v>
                </c:pt>
                <c:pt idx="4">
                  <c:v>34.299999999999997</c:v>
                </c:pt>
                <c:pt idx="5">
                  <c:v>35.6</c:v>
                </c:pt>
                <c:pt idx="6">
                  <c:v>42.9</c:v>
                </c:pt>
                <c:pt idx="7">
                  <c:v>43.3</c:v>
                </c:pt>
                <c:pt idx="8">
                  <c:v>29.3</c:v>
                </c:pt>
                <c:pt idx="9">
                  <c:v>38</c:v>
                </c:pt>
                <c:pt idx="10">
                  <c:v>48.7</c:v>
                </c:pt>
                <c:pt idx="11">
                  <c:v>44.4</c:v>
                </c:pt>
                <c:pt idx="12">
                  <c:v>30.4</c:v>
                </c:pt>
                <c:pt idx="13">
                  <c:v>50.2</c:v>
                </c:pt>
                <c:pt idx="14">
                  <c:v>62.1</c:v>
                </c:pt>
                <c:pt idx="15">
                  <c:v>41.8</c:v>
                </c:pt>
                <c:pt idx="16">
                  <c:v>20.5</c:v>
                </c:pt>
                <c:pt idx="17">
                  <c:v>36.799999999999997</c:v>
                </c:pt>
                <c:pt idx="18">
                  <c:v>29.4</c:v>
                </c:pt>
                <c:pt idx="19">
                  <c:v>64.3</c:v>
                </c:pt>
                <c:pt idx="20">
                  <c:v>33.6</c:v>
                </c:pt>
                <c:pt idx="21">
                  <c:v>32.5</c:v>
                </c:pt>
                <c:pt idx="22">
                  <c:v>38.6</c:v>
                </c:pt>
                <c:pt idx="23">
                  <c:v>50</c:v>
                </c:pt>
                <c:pt idx="24">
                  <c:v>41.3</c:v>
                </c:pt>
                <c:pt idx="25">
                  <c:v>39.700000000000003</c:v>
                </c:pt>
                <c:pt idx="26">
                  <c:v>26.8</c:v>
                </c:pt>
                <c:pt idx="27">
                  <c:v>22.7</c:v>
                </c:pt>
                <c:pt idx="28">
                  <c:v>61.6</c:v>
                </c:pt>
                <c:pt idx="29">
                  <c:v>35.1</c:v>
                </c:pt>
                <c:pt idx="30">
                  <c:v>43.2</c:v>
                </c:pt>
                <c:pt idx="31">
                  <c:v>29.2</c:v>
                </c:pt>
                <c:pt idx="32">
                  <c:v>35.1</c:v>
                </c:pt>
                <c:pt idx="33">
                  <c:v>48.4</c:v>
                </c:pt>
                <c:pt idx="34">
                  <c:v>37.299999999999997</c:v>
                </c:pt>
                <c:pt idx="35">
                  <c:v>40</c:v>
                </c:pt>
                <c:pt idx="36">
                  <c:v>93.9</c:v>
                </c:pt>
                <c:pt idx="37">
                  <c:v>22.3</c:v>
                </c:pt>
                <c:pt idx="38">
                  <c:v>31.9</c:v>
                </c:pt>
                <c:pt idx="39">
                  <c:v>46</c:v>
                </c:pt>
                <c:pt idx="40">
                  <c:v>37</c:v>
                </c:pt>
                <c:pt idx="41">
                  <c:v>42.9</c:v>
                </c:pt>
                <c:pt idx="42">
                  <c:v>39.4</c:v>
                </c:pt>
                <c:pt idx="43">
                  <c:v>33</c:v>
                </c:pt>
                <c:pt idx="44">
                  <c:v>38.700000000000003</c:v>
                </c:pt>
                <c:pt idx="45">
                  <c:v>29.9</c:v>
                </c:pt>
                <c:pt idx="46">
                  <c:v>26.4</c:v>
                </c:pt>
                <c:pt idx="47">
                  <c:v>23.4</c:v>
                </c:pt>
                <c:pt idx="48">
                  <c:v>35.5</c:v>
                </c:pt>
                <c:pt idx="49">
                  <c:v>33.799999999999997</c:v>
                </c:pt>
                <c:pt idx="50">
                  <c:v>30.7</c:v>
                </c:pt>
                <c:pt idx="51">
                  <c:v>44.8</c:v>
                </c:pt>
                <c:pt idx="52">
                  <c:v>37.5</c:v>
                </c:pt>
                <c:pt idx="53">
                  <c:v>78</c:v>
                </c:pt>
                <c:pt idx="54">
                  <c:v>71</c:v>
                </c:pt>
                <c:pt idx="55">
                  <c:v>31.4</c:v>
                </c:pt>
                <c:pt idx="56">
                  <c:v>40.5</c:v>
                </c:pt>
                <c:pt idx="57">
                  <c:v>33.5</c:v>
                </c:pt>
                <c:pt idx="58">
                  <c:v>37.6</c:v>
                </c:pt>
                <c:pt idx="59">
                  <c:v>36.5</c:v>
                </c:pt>
                <c:pt idx="60">
                  <c:v>27.3</c:v>
                </c:pt>
                <c:pt idx="61">
                  <c:v>41.9</c:v>
                </c:pt>
                <c:pt idx="62">
                  <c:v>60.9</c:v>
                </c:pt>
                <c:pt idx="63">
                  <c:v>35.9</c:v>
                </c:pt>
                <c:pt idx="64">
                  <c:v>35.9</c:v>
                </c:pt>
                <c:pt idx="65">
                  <c:v>34.5</c:v>
                </c:pt>
                <c:pt idx="66">
                  <c:v>42.2</c:v>
                </c:pt>
                <c:pt idx="67">
                  <c:v>28.9</c:v>
                </c:pt>
                <c:pt idx="68">
                  <c:v>28.3</c:v>
                </c:pt>
                <c:pt idx="69">
                  <c:v>40.299999999999997</c:v>
                </c:pt>
                <c:pt idx="70">
                  <c:v>32.299999999999997</c:v>
                </c:pt>
                <c:pt idx="71">
                  <c:v>37.299999999999997</c:v>
                </c:pt>
                <c:pt idx="72">
                  <c:v>27.9</c:v>
                </c:pt>
                <c:pt idx="73">
                  <c:v>42.6</c:v>
                </c:pt>
                <c:pt idx="74">
                  <c:v>51.4</c:v>
                </c:pt>
                <c:pt idx="75">
                  <c:v>30.4</c:v>
                </c:pt>
                <c:pt idx="76">
                  <c:v>24.5</c:v>
                </c:pt>
                <c:pt idx="77">
                  <c:v>61.5</c:v>
                </c:pt>
                <c:pt idx="78">
                  <c:v>22.4</c:v>
                </c:pt>
                <c:pt idx="79">
                  <c:v>34.6</c:v>
                </c:pt>
                <c:pt idx="80">
                  <c:v>34.799999999999997</c:v>
                </c:pt>
                <c:pt idx="81">
                  <c:v>28.9</c:v>
                </c:pt>
                <c:pt idx="82">
                  <c:v>56.7</c:v>
                </c:pt>
                <c:pt idx="83">
                  <c:v>40.1</c:v>
                </c:pt>
                <c:pt idx="84">
                  <c:v>33.799999999999997</c:v>
                </c:pt>
                <c:pt idx="85">
                  <c:v>30.6</c:v>
                </c:pt>
                <c:pt idx="86">
                  <c:v>33</c:v>
                </c:pt>
                <c:pt idx="87">
                  <c:v>51.8</c:v>
                </c:pt>
                <c:pt idx="88">
                  <c:v>75.099999999999994</c:v>
                </c:pt>
                <c:pt idx="89">
                  <c:v>31.1</c:v>
                </c:pt>
                <c:pt idx="90">
                  <c:v>40.1</c:v>
                </c:pt>
                <c:pt idx="91">
                  <c:v>26.8</c:v>
                </c:pt>
                <c:pt idx="92">
                  <c:v>50.9</c:v>
                </c:pt>
                <c:pt idx="93">
                  <c:v>40.700000000000003</c:v>
                </c:pt>
                <c:pt idx="94">
                  <c:v>25.2</c:v>
                </c:pt>
                <c:pt idx="95">
                  <c:v>49.9</c:v>
                </c:pt>
                <c:pt idx="96">
                  <c:v>20.3</c:v>
                </c:pt>
                <c:pt idx="97">
                  <c:v>32.9</c:v>
                </c:pt>
                <c:pt idx="98">
                  <c:v>49.9</c:v>
                </c:pt>
                <c:pt idx="99">
                  <c:v>26.6</c:v>
                </c:pt>
                <c:pt idx="100">
                  <c:v>39.9</c:v>
                </c:pt>
                <c:pt idx="101">
                  <c:v>46.4</c:v>
                </c:pt>
                <c:pt idx="102">
                  <c:v>28.9</c:v>
                </c:pt>
                <c:pt idx="103">
                  <c:v>28</c:v>
                </c:pt>
                <c:pt idx="104">
                  <c:v>69.599999999999994</c:v>
                </c:pt>
                <c:pt idx="105">
                  <c:v>49.4</c:v>
                </c:pt>
                <c:pt idx="106">
                  <c:v>28.8</c:v>
                </c:pt>
                <c:pt idx="107">
                  <c:v>24.6</c:v>
                </c:pt>
                <c:pt idx="108">
                  <c:v>27</c:v>
                </c:pt>
                <c:pt idx="109">
                  <c:v>67.3</c:v>
                </c:pt>
              </c:numCache>
            </c:numRef>
          </c:yVal>
          <c:smooth val="1"/>
        </c:ser>
        <c:axId val="88428928"/>
        <c:axId val="88430464"/>
      </c:scatterChart>
      <c:valAx>
        <c:axId val="88428928"/>
        <c:scaling>
          <c:orientation val="minMax"/>
          <c:max val="2010"/>
          <c:min val="1900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8430464"/>
        <c:crosses val="autoZero"/>
        <c:crossBetween val="midCat"/>
        <c:majorUnit val="10"/>
      </c:valAx>
      <c:valAx>
        <c:axId val="88430464"/>
        <c:scaling>
          <c:orientation val="minMax"/>
          <c:max val="1000"/>
        </c:scaling>
        <c:axPos val="l"/>
        <c:majorGridlines/>
        <c:numFmt formatCode="General" sourceLinked="1"/>
        <c:tickLblPos val="nextTo"/>
        <c:crossAx val="88428928"/>
        <c:crosses val="autoZero"/>
        <c:crossBetween val="midCat"/>
        <c:majorUnit val="100"/>
      </c:valAx>
    </c:plotArea>
    <c:legend>
      <c:legendPos val="r"/>
      <c:layout>
        <c:manualLayout>
          <c:xMode val="edge"/>
          <c:yMode val="edge"/>
          <c:x val="0.10833333333333336"/>
          <c:y val="0.55853302121018655"/>
          <c:w val="0.5888888888888888"/>
          <c:h val="0.13343422162319796"/>
        </c:manualLayout>
      </c:layout>
    </c:legend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8.7903054671357519E-2"/>
          <c:y val="5.1400554097404488E-2"/>
          <c:w val="0.86631685932875413"/>
          <c:h val="0.8326195683872849"/>
        </c:manualLayout>
      </c:layout>
      <c:scatterChart>
        <c:scatterStyle val="smoothMarker"/>
        <c:ser>
          <c:idx val="0"/>
          <c:order val="0"/>
          <c:tx>
            <c:strRef>
              <c:f>'[2]2c'!$C$2</c:f>
              <c:strCache>
                <c:ptCount val="1"/>
                <c:pt idx="0">
                  <c:v>hőség napok száma,  ≥ 30 °C 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'[2]2c'!$B$3:$B$112</c:f>
              <c:numCache>
                <c:formatCode>General</c:formatCode>
                <c:ptCount val="110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</c:numCache>
            </c:numRef>
          </c:xVal>
          <c:yVal>
            <c:numRef>
              <c:f>'[2]2c'!$C$3:$C$112</c:f>
              <c:numCache>
                <c:formatCode>General</c:formatCode>
                <c:ptCount val="110"/>
                <c:pt idx="0">
                  <c:v>20</c:v>
                </c:pt>
                <c:pt idx="1">
                  <c:v>10</c:v>
                </c:pt>
                <c:pt idx="2">
                  <c:v>8</c:v>
                </c:pt>
                <c:pt idx="3">
                  <c:v>26</c:v>
                </c:pt>
                <c:pt idx="4">
                  <c:v>26</c:v>
                </c:pt>
                <c:pt idx="5">
                  <c:v>15</c:v>
                </c:pt>
                <c:pt idx="6">
                  <c:v>7</c:v>
                </c:pt>
                <c:pt idx="7">
                  <c:v>13</c:v>
                </c:pt>
                <c:pt idx="8">
                  <c:v>11</c:v>
                </c:pt>
                <c:pt idx="9">
                  <c:v>11</c:v>
                </c:pt>
                <c:pt idx="10">
                  <c:v>22</c:v>
                </c:pt>
                <c:pt idx="11">
                  <c:v>7</c:v>
                </c:pt>
                <c:pt idx="12">
                  <c:v>2</c:v>
                </c:pt>
                <c:pt idx="13">
                  <c:v>10</c:v>
                </c:pt>
                <c:pt idx="14">
                  <c:v>11</c:v>
                </c:pt>
                <c:pt idx="15">
                  <c:v>14</c:v>
                </c:pt>
                <c:pt idx="16">
                  <c:v>42</c:v>
                </c:pt>
                <c:pt idx="17">
                  <c:v>20</c:v>
                </c:pt>
                <c:pt idx="18">
                  <c:v>20</c:v>
                </c:pt>
                <c:pt idx="19">
                  <c:v>26</c:v>
                </c:pt>
                <c:pt idx="20">
                  <c:v>30</c:v>
                </c:pt>
                <c:pt idx="21">
                  <c:v>29</c:v>
                </c:pt>
                <c:pt idx="22">
                  <c:v>25</c:v>
                </c:pt>
                <c:pt idx="23">
                  <c:v>17</c:v>
                </c:pt>
                <c:pt idx="24">
                  <c:v>19</c:v>
                </c:pt>
                <c:pt idx="25">
                  <c:v>6</c:v>
                </c:pt>
                <c:pt idx="26">
                  <c:v>35</c:v>
                </c:pt>
                <c:pt idx="27">
                  <c:v>48</c:v>
                </c:pt>
                <c:pt idx="28">
                  <c:v>35</c:v>
                </c:pt>
                <c:pt idx="29">
                  <c:v>37</c:v>
                </c:pt>
                <c:pt idx="30">
                  <c:v>39</c:v>
                </c:pt>
                <c:pt idx="31">
                  <c:v>48</c:v>
                </c:pt>
                <c:pt idx="32">
                  <c:v>28</c:v>
                </c:pt>
                <c:pt idx="33">
                  <c:v>21</c:v>
                </c:pt>
                <c:pt idx="34">
                  <c:v>27</c:v>
                </c:pt>
                <c:pt idx="35">
                  <c:v>25</c:v>
                </c:pt>
                <c:pt idx="36">
                  <c:v>28</c:v>
                </c:pt>
                <c:pt idx="37">
                  <c:v>30</c:v>
                </c:pt>
                <c:pt idx="38">
                  <c:v>29</c:v>
                </c:pt>
                <c:pt idx="39">
                  <c:v>5</c:v>
                </c:pt>
                <c:pt idx="40">
                  <c:v>12</c:v>
                </c:pt>
                <c:pt idx="41">
                  <c:v>34</c:v>
                </c:pt>
                <c:pt idx="42">
                  <c:v>32</c:v>
                </c:pt>
                <c:pt idx="43">
                  <c:v>22</c:v>
                </c:pt>
                <c:pt idx="44">
                  <c:v>30</c:v>
                </c:pt>
                <c:pt idx="45">
                  <c:v>48</c:v>
                </c:pt>
                <c:pt idx="46">
                  <c:v>53</c:v>
                </c:pt>
                <c:pt idx="47">
                  <c:v>25</c:v>
                </c:pt>
                <c:pt idx="48">
                  <c:v>26</c:v>
                </c:pt>
                <c:pt idx="49">
                  <c:v>48</c:v>
                </c:pt>
                <c:pt idx="50">
                  <c:v>32</c:v>
                </c:pt>
                <c:pt idx="51">
                  <c:v>41</c:v>
                </c:pt>
                <c:pt idx="52">
                  <c:v>20</c:v>
                </c:pt>
                <c:pt idx="53">
                  <c:v>27</c:v>
                </c:pt>
                <c:pt idx="54">
                  <c:v>5</c:v>
                </c:pt>
                <c:pt idx="55">
                  <c:v>15</c:v>
                </c:pt>
                <c:pt idx="56">
                  <c:v>20</c:v>
                </c:pt>
                <c:pt idx="57">
                  <c:v>25</c:v>
                </c:pt>
                <c:pt idx="58">
                  <c:v>11</c:v>
                </c:pt>
                <c:pt idx="59">
                  <c:v>12</c:v>
                </c:pt>
                <c:pt idx="60">
                  <c:v>27</c:v>
                </c:pt>
                <c:pt idx="61">
                  <c:v>24</c:v>
                </c:pt>
                <c:pt idx="62">
                  <c:v>25</c:v>
                </c:pt>
                <c:pt idx="63">
                  <c:v>22</c:v>
                </c:pt>
                <c:pt idx="64">
                  <c:v>10</c:v>
                </c:pt>
                <c:pt idx="65">
                  <c:v>12</c:v>
                </c:pt>
                <c:pt idx="66">
                  <c:v>33</c:v>
                </c:pt>
                <c:pt idx="67">
                  <c:v>19</c:v>
                </c:pt>
                <c:pt idx="68">
                  <c:v>22</c:v>
                </c:pt>
                <c:pt idx="69">
                  <c:v>17</c:v>
                </c:pt>
                <c:pt idx="70">
                  <c:v>27</c:v>
                </c:pt>
                <c:pt idx="71">
                  <c:v>18</c:v>
                </c:pt>
                <c:pt idx="72">
                  <c:v>21</c:v>
                </c:pt>
                <c:pt idx="73">
                  <c:v>22</c:v>
                </c:pt>
                <c:pt idx="74">
                  <c:v>12</c:v>
                </c:pt>
                <c:pt idx="75">
                  <c:v>17</c:v>
                </c:pt>
                <c:pt idx="76">
                  <c:v>11</c:v>
                </c:pt>
                <c:pt idx="77">
                  <c:v>4</c:v>
                </c:pt>
                <c:pt idx="78">
                  <c:v>24</c:v>
                </c:pt>
                <c:pt idx="79">
                  <c:v>8</c:v>
                </c:pt>
                <c:pt idx="80">
                  <c:v>24</c:v>
                </c:pt>
                <c:pt idx="81">
                  <c:v>19</c:v>
                </c:pt>
                <c:pt idx="82">
                  <c:v>42</c:v>
                </c:pt>
                <c:pt idx="83">
                  <c:v>13</c:v>
                </c:pt>
                <c:pt idx="84">
                  <c:v>21</c:v>
                </c:pt>
                <c:pt idx="85">
                  <c:v>26</c:v>
                </c:pt>
                <c:pt idx="86">
                  <c:v>19</c:v>
                </c:pt>
                <c:pt idx="87">
                  <c:v>24</c:v>
                </c:pt>
                <c:pt idx="88">
                  <c:v>9</c:v>
                </c:pt>
                <c:pt idx="89">
                  <c:v>25</c:v>
                </c:pt>
                <c:pt idx="90">
                  <c:v>20</c:v>
                </c:pt>
                <c:pt idx="91">
                  <c:v>39</c:v>
                </c:pt>
                <c:pt idx="92">
                  <c:v>28</c:v>
                </c:pt>
                <c:pt idx="93">
                  <c:v>42</c:v>
                </c:pt>
                <c:pt idx="94">
                  <c:v>25</c:v>
                </c:pt>
                <c:pt idx="95">
                  <c:v>15</c:v>
                </c:pt>
                <c:pt idx="96">
                  <c:v>11</c:v>
                </c:pt>
                <c:pt idx="97">
                  <c:v>31</c:v>
                </c:pt>
                <c:pt idx="98">
                  <c:v>11</c:v>
                </c:pt>
                <c:pt idx="99">
                  <c:v>34</c:v>
                </c:pt>
                <c:pt idx="100">
                  <c:v>25</c:v>
                </c:pt>
                <c:pt idx="101">
                  <c:v>27</c:v>
                </c:pt>
                <c:pt idx="102">
                  <c:v>52</c:v>
                </c:pt>
                <c:pt idx="103">
                  <c:v>16</c:v>
                </c:pt>
                <c:pt idx="104">
                  <c:v>13</c:v>
                </c:pt>
                <c:pt idx="105">
                  <c:v>37</c:v>
                </c:pt>
                <c:pt idx="106">
                  <c:v>51</c:v>
                </c:pt>
                <c:pt idx="107">
                  <c:v>43</c:v>
                </c:pt>
                <c:pt idx="108">
                  <c:v>40</c:v>
                </c:pt>
                <c:pt idx="109">
                  <c:v>31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'[2]2c'!$D$2</c:f>
              <c:strCache>
                <c:ptCount val="1"/>
                <c:pt idx="0">
                  <c:v>Csapadékos napok száma,  ≥ 0,1 mm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'[2]2c'!$B$3:$B$112</c:f>
              <c:numCache>
                <c:formatCode>General</c:formatCode>
                <c:ptCount val="110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</c:numCache>
            </c:numRef>
          </c:xVal>
          <c:yVal>
            <c:numRef>
              <c:f>'[2]2c'!$D$3:$D$112</c:f>
              <c:numCache>
                <c:formatCode>General</c:formatCode>
                <c:ptCount val="110"/>
                <c:pt idx="0">
                  <c:v>137</c:v>
                </c:pt>
                <c:pt idx="1">
                  <c:v>121</c:v>
                </c:pt>
                <c:pt idx="2">
                  <c:v>140</c:v>
                </c:pt>
                <c:pt idx="3">
                  <c:v>126</c:v>
                </c:pt>
                <c:pt idx="4">
                  <c:v>136</c:v>
                </c:pt>
                <c:pt idx="5">
                  <c:v>129</c:v>
                </c:pt>
                <c:pt idx="6">
                  <c:v>128</c:v>
                </c:pt>
                <c:pt idx="7">
                  <c:v>108</c:v>
                </c:pt>
                <c:pt idx="8">
                  <c:v>130</c:v>
                </c:pt>
                <c:pt idx="9">
                  <c:v>142</c:v>
                </c:pt>
                <c:pt idx="10">
                  <c:v>139</c:v>
                </c:pt>
                <c:pt idx="11">
                  <c:v>145</c:v>
                </c:pt>
                <c:pt idx="12">
                  <c:v>125</c:v>
                </c:pt>
                <c:pt idx="13">
                  <c:v>119</c:v>
                </c:pt>
                <c:pt idx="14">
                  <c:v>179</c:v>
                </c:pt>
                <c:pt idx="15">
                  <c:v>157</c:v>
                </c:pt>
                <c:pt idx="16">
                  <c:v>133</c:v>
                </c:pt>
                <c:pt idx="17">
                  <c:v>145</c:v>
                </c:pt>
                <c:pt idx="18">
                  <c:v>164</c:v>
                </c:pt>
                <c:pt idx="19">
                  <c:v>149</c:v>
                </c:pt>
                <c:pt idx="20">
                  <c:v>119</c:v>
                </c:pt>
                <c:pt idx="21">
                  <c:v>152</c:v>
                </c:pt>
                <c:pt idx="22">
                  <c:v>158</c:v>
                </c:pt>
                <c:pt idx="23">
                  <c:v>135</c:v>
                </c:pt>
                <c:pt idx="24">
                  <c:v>148</c:v>
                </c:pt>
                <c:pt idx="25">
                  <c:v>155</c:v>
                </c:pt>
                <c:pt idx="26">
                  <c:v>152</c:v>
                </c:pt>
                <c:pt idx="27">
                  <c:v>133</c:v>
                </c:pt>
                <c:pt idx="28">
                  <c:v>129</c:v>
                </c:pt>
                <c:pt idx="29">
                  <c:v>148</c:v>
                </c:pt>
                <c:pt idx="30">
                  <c:v>147</c:v>
                </c:pt>
                <c:pt idx="31">
                  <c:v>120</c:v>
                </c:pt>
                <c:pt idx="32">
                  <c:v>129</c:v>
                </c:pt>
                <c:pt idx="33">
                  <c:v>121</c:v>
                </c:pt>
                <c:pt idx="34">
                  <c:v>139</c:v>
                </c:pt>
                <c:pt idx="35">
                  <c:v>152</c:v>
                </c:pt>
                <c:pt idx="36">
                  <c:v>165</c:v>
                </c:pt>
                <c:pt idx="37">
                  <c:v>128</c:v>
                </c:pt>
                <c:pt idx="38">
                  <c:v>138</c:v>
                </c:pt>
                <c:pt idx="39">
                  <c:v>157</c:v>
                </c:pt>
                <c:pt idx="40">
                  <c:v>150</c:v>
                </c:pt>
                <c:pt idx="41">
                  <c:v>124</c:v>
                </c:pt>
                <c:pt idx="42">
                  <c:v>119</c:v>
                </c:pt>
                <c:pt idx="43">
                  <c:v>144</c:v>
                </c:pt>
                <c:pt idx="44">
                  <c:v>130</c:v>
                </c:pt>
                <c:pt idx="45">
                  <c:v>131</c:v>
                </c:pt>
                <c:pt idx="46">
                  <c:v>138</c:v>
                </c:pt>
                <c:pt idx="47">
                  <c:v>133</c:v>
                </c:pt>
                <c:pt idx="48">
                  <c:v>127</c:v>
                </c:pt>
                <c:pt idx="49">
                  <c:v>132</c:v>
                </c:pt>
                <c:pt idx="50">
                  <c:v>136</c:v>
                </c:pt>
                <c:pt idx="51">
                  <c:v>152</c:v>
                </c:pt>
                <c:pt idx="52">
                  <c:v>98</c:v>
                </c:pt>
                <c:pt idx="53">
                  <c:v>141</c:v>
                </c:pt>
                <c:pt idx="54">
                  <c:v>149</c:v>
                </c:pt>
                <c:pt idx="55">
                  <c:v>139</c:v>
                </c:pt>
                <c:pt idx="56">
                  <c:v>130</c:v>
                </c:pt>
                <c:pt idx="57">
                  <c:v>124</c:v>
                </c:pt>
                <c:pt idx="58">
                  <c:v>106</c:v>
                </c:pt>
                <c:pt idx="59">
                  <c:v>136</c:v>
                </c:pt>
                <c:pt idx="60">
                  <c:v>100</c:v>
                </c:pt>
                <c:pt idx="61">
                  <c:v>126</c:v>
                </c:pt>
                <c:pt idx="62">
                  <c:v>138</c:v>
                </c:pt>
                <c:pt idx="63">
                  <c:v>125</c:v>
                </c:pt>
                <c:pt idx="64">
                  <c:v>157</c:v>
                </c:pt>
                <c:pt idx="65">
                  <c:v>150</c:v>
                </c:pt>
                <c:pt idx="66">
                  <c:v>124</c:v>
                </c:pt>
                <c:pt idx="67">
                  <c:v>117</c:v>
                </c:pt>
                <c:pt idx="68">
                  <c:v>129</c:v>
                </c:pt>
                <c:pt idx="69">
                  <c:v>149</c:v>
                </c:pt>
                <c:pt idx="70">
                  <c:v>113</c:v>
                </c:pt>
                <c:pt idx="71">
                  <c:v>139</c:v>
                </c:pt>
                <c:pt idx="72">
                  <c:v>110</c:v>
                </c:pt>
                <c:pt idx="73">
                  <c:v>148</c:v>
                </c:pt>
                <c:pt idx="74">
                  <c:v>124</c:v>
                </c:pt>
                <c:pt idx="75">
                  <c:v>141</c:v>
                </c:pt>
                <c:pt idx="76">
                  <c:v>127</c:v>
                </c:pt>
                <c:pt idx="77">
                  <c:v>139</c:v>
                </c:pt>
                <c:pt idx="78">
                  <c:v>130</c:v>
                </c:pt>
                <c:pt idx="79">
                  <c:v>153</c:v>
                </c:pt>
                <c:pt idx="80">
                  <c:v>128</c:v>
                </c:pt>
                <c:pt idx="81">
                  <c:v>113</c:v>
                </c:pt>
                <c:pt idx="82">
                  <c:v>110</c:v>
                </c:pt>
                <c:pt idx="83">
                  <c:v>131</c:v>
                </c:pt>
                <c:pt idx="84">
                  <c:v>134</c:v>
                </c:pt>
                <c:pt idx="85">
                  <c:v>110</c:v>
                </c:pt>
                <c:pt idx="86">
                  <c:v>131</c:v>
                </c:pt>
                <c:pt idx="87">
                  <c:v>125</c:v>
                </c:pt>
                <c:pt idx="88">
                  <c:v>89</c:v>
                </c:pt>
                <c:pt idx="89">
                  <c:v>111</c:v>
                </c:pt>
                <c:pt idx="90">
                  <c:v>114</c:v>
                </c:pt>
                <c:pt idx="91">
                  <c:v>110</c:v>
                </c:pt>
                <c:pt idx="92">
                  <c:v>128</c:v>
                </c:pt>
                <c:pt idx="93">
                  <c:v>113</c:v>
                </c:pt>
                <c:pt idx="94">
                  <c:v>129</c:v>
                </c:pt>
                <c:pt idx="95">
                  <c:v>118</c:v>
                </c:pt>
                <c:pt idx="96">
                  <c:v>104</c:v>
                </c:pt>
                <c:pt idx="97">
                  <c:v>109</c:v>
                </c:pt>
                <c:pt idx="98">
                  <c:v>135</c:v>
                </c:pt>
                <c:pt idx="99">
                  <c:v>104</c:v>
                </c:pt>
                <c:pt idx="100">
                  <c:v>107</c:v>
                </c:pt>
                <c:pt idx="101">
                  <c:v>136</c:v>
                </c:pt>
                <c:pt idx="102">
                  <c:v>86</c:v>
                </c:pt>
                <c:pt idx="103">
                  <c:v>118</c:v>
                </c:pt>
                <c:pt idx="104">
                  <c:v>110</c:v>
                </c:pt>
                <c:pt idx="105">
                  <c:v>108</c:v>
                </c:pt>
                <c:pt idx="106">
                  <c:v>115</c:v>
                </c:pt>
                <c:pt idx="107">
                  <c:v>124</c:v>
                </c:pt>
                <c:pt idx="108">
                  <c:v>117</c:v>
                </c:pt>
                <c:pt idx="109">
                  <c:v>142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'[2]2c'!$E$2</c:f>
              <c:strCache>
                <c:ptCount val="1"/>
                <c:pt idx="0">
                  <c:v>Zivataros napok száma,  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'[2]2c'!$B$3:$B$112</c:f>
              <c:numCache>
                <c:formatCode>General</c:formatCode>
                <c:ptCount val="110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</c:numCache>
            </c:numRef>
          </c:xVal>
          <c:yVal>
            <c:numRef>
              <c:f>'[2]2c'!$E$3:$E$112</c:f>
              <c:numCache>
                <c:formatCode>General</c:formatCode>
                <c:ptCount val="110"/>
                <c:pt idx="0">
                  <c:v>28</c:v>
                </c:pt>
                <c:pt idx="1">
                  <c:v>24</c:v>
                </c:pt>
                <c:pt idx="2">
                  <c:v>25</c:v>
                </c:pt>
                <c:pt idx="3">
                  <c:v>11</c:v>
                </c:pt>
                <c:pt idx="4">
                  <c:v>27</c:v>
                </c:pt>
                <c:pt idx="5">
                  <c:v>26</c:v>
                </c:pt>
                <c:pt idx="6">
                  <c:v>18</c:v>
                </c:pt>
                <c:pt idx="7">
                  <c:v>19</c:v>
                </c:pt>
                <c:pt idx="8">
                  <c:v>28</c:v>
                </c:pt>
                <c:pt idx="9">
                  <c:v>29</c:v>
                </c:pt>
                <c:pt idx="10">
                  <c:v>32</c:v>
                </c:pt>
                <c:pt idx="11">
                  <c:v>19</c:v>
                </c:pt>
                <c:pt idx="12">
                  <c:v>22</c:v>
                </c:pt>
                <c:pt idx="13">
                  <c:v>29</c:v>
                </c:pt>
                <c:pt idx="14">
                  <c:v>29</c:v>
                </c:pt>
                <c:pt idx="15">
                  <c:v>32</c:v>
                </c:pt>
                <c:pt idx="16">
                  <c:v>23</c:v>
                </c:pt>
                <c:pt idx="17">
                  <c:v>22</c:v>
                </c:pt>
                <c:pt idx="18">
                  <c:v>26</c:v>
                </c:pt>
                <c:pt idx="19">
                  <c:v>31</c:v>
                </c:pt>
                <c:pt idx="20">
                  <c:v>21</c:v>
                </c:pt>
                <c:pt idx="21">
                  <c:v>16</c:v>
                </c:pt>
                <c:pt idx="22">
                  <c:v>17</c:v>
                </c:pt>
                <c:pt idx="23">
                  <c:v>23</c:v>
                </c:pt>
                <c:pt idx="24">
                  <c:v>30</c:v>
                </c:pt>
                <c:pt idx="25">
                  <c:v>36</c:v>
                </c:pt>
                <c:pt idx="26">
                  <c:v>27</c:v>
                </c:pt>
                <c:pt idx="27">
                  <c:v>24</c:v>
                </c:pt>
                <c:pt idx="28">
                  <c:v>33</c:v>
                </c:pt>
                <c:pt idx="29">
                  <c:v>28</c:v>
                </c:pt>
                <c:pt idx="30">
                  <c:v>20</c:v>
                </c:pt>
                <c:pt idx="31">
                  <c:v>30</c:v>
                </c:pt>
                <c:pt idx="32">
                  <c:v>31</c:v>
                </c:pt>
                <c:pt idx="33">
                  <c:v>36</c:v>
                </c:pt>
                <c:pt idx="34">
                  <c:v>27</c:v>
                </c:pt>
                <c:pt idx="35">
                  <c:v>40</c:v>
                </c:pt>
                <c:pt idx="36">
                  <c:v>36</c:v>
                </c:pt>
                <c:pt idx="37">
                  <c:v>30</c:v>
                </c:pt>
                <c:pt idx="38">
                  <c:v>38</c:v>
                </c:pt>
                <c:pt idx="39">
                  <c:v>28</c:v>
                </c:pt>
                <c:pt idx="40">
                  <c:v>16</c:v>
                </c:pt>
                <c:pt idx="41">
                  <c:v>24</c:v>
                </c:pt>
                <c:pt idx="42">
                  <c:v>16</c:v>
                </c:pt>
                <c:pt idx="43">
                  <c:v>34</c:v>
                </c:pt>
                <c:pt idx="44">
                  <c:v>26</c:v>
                </c:pt>
                <c:pt idx="45">
                  <c:v>38</c:v>
                </c:pt>
                <c:pt idx="46">
                  <c:v>28</c:v>
                </c:pt>
                <c:pt idx="47">
                  <c:v>20</c:v>
                </c:pt>
                <c:pt idx="48">
                  <c:v>29</c:v>
                </c:pt>
                <c:pt idx="49">
                  <c:v>22</c:v>
                </c:pt>
                <c:pt idx="50">
                  <c:v>31</c:v>
                </c:pt>
                <c:pt idx="51">
                  <c:v>32</c:v>
                </c:pt>
                <c:pt idx="52">
                  <c:v>29</c:v>
                </c:pt>
                <c:pt idx="53">
                  <c:v>30</c:v>
                </c:pt>
                <c:pt idx="54">
                  <c:v>35</c:v>
                </c:pt>
                <c:pt idx="55">
                  <c:v>35</c:v>
                </c:pt>
                <c:pt idx="56">
                  <c:v>29</c:v>
                </c:pt>
                <c:pt idx="57">
                  <c:v>24</c:v>
                </c:pt>
                <c:pt idx="58">
                  <c:v>30</c:v>
                </c:pt>
                <c:pt idx="59">
                  <c:v>33</c:v>
                </c:pt>
                <c:pt idx="60">
                  <c:v>18</c:v>
                </c:pt>
                <c:pt idx="61">
                  <c:v>18</c:v>
                </c:pt>
                <c:pt idx="62">
                  <c:v>26</c:v>
                </c:pt>
                <c:pt idx="63">
                  <c:v>20</c:v>
                </c:pt>
                <c:pt idx="64">
                  <c:v>24</c:v>
                </c:pt>
                <c:pt idx="65">
                  <c:v>27</c:v>
                </c:pt>
                <c:pt idx="66">
                  <c:v>18</c:v>
                </c:pt>
                <c:pt idx="67">
                  <c:v>24</c:v>
                </c:pt>
                <c:pt idx="68">
                  <c:v>13</c:v>
                </c:pt>
                <c:pt idx="69">
                  <c:v>30</c:v>
                </c:pt>
                <c:pt idx="70">
                  <c:v>27</c:v>
                </c:pt>
                <c:pt idx="71">
                  <c:v>38</c:v>
                </c:pt>
                <c:pt idx="72">
                  <c:v>24</c:v>
                </c:pt>
                <c:pt idx="73">
                  <c:v>22</c:v>
                </c:pt>
                <c:pt idx="74">
                  <c:v>45</c:v>
                </c:pt>
                <c:pt idx="75">
                  <c:v>30</c:v>
                </c:pt>
                <c:pt idx="76">
                  <c:v>28</c:v>
                </c:pt>
                <c:pt idx="77">
                  <c:v>38</c:v>
                </c:pt>
                <c:pt idx="78">
                  <c:v>14</c:v>
                </c:pt>
                <c:pt idx="79">
                  <c:v>25</c:v>
                </c:pt>
                <c:pt idx="80">
                  <c:v>23</c:v>
                </c:pt>
                <c:pt idx="81">
                  <c:v>26</c:v>
                </c:pt>
                <c:pt idx="82">
                  <c:v>23</c:v>
                </c:pt>
                <c:pt idx="83">
                  <c:v>26</c:v>
                </c:pt>
                <c:pt idx="84">
                  <c:v>18</c:v>
                </c:pt>
                <c:pt idx="85">
                  <c:v>24</c:v>
                </c:pt>
                <c:pt idx="86">
                  <c:v>23</c:v>
                </c:pt>
                <c:pt idx="87">
                  <c:v>23</c:v>
                </c:pt>
                <c:pt idx="88">
                  <c:v>26</c:v>
                </c:pt>
                <c:pt idx="89">
                  <c:v>20</c:v>
                </c:pt>
                <c:pt idx="90">
                  <c:v>23</c:v>
                </c:pt>
                <c:pt idx="91">
                  <c:v>28</c:v>
                </c:pt>
                <c:pt idx="92">
                  <c:v>27</c:v>
                </c:pt>
                <c:pt idx="93">
                  <c:v>32</c:v>
                </c:pt>
                <c:pt idx="94">
                  <c:v>32</c:v>
                </c:pt>
                <c:pt idx="95">
                  <c:v>25</c:v>
                </c:pt>
                <c:pt idx="96">
                  <c:v>18</c:v>
                </c:pt>
                <c:pt idx="97">
                  <c:v>22</c:v>
                </c:pt>
                <c:pt idx="98">
                  <c:v>30</c:v>
                </c:pt>
                <c:pt idx="99">
                  <c:v>11</c:v>
                </c:pt>
                <c:pt idx="100">
                  <c:v>24</c:v>
                </c:pt>
                <c:pt idx="101">
                  <c:v>21</c:v>
                </c:pt>
                <c:pt idx="102">
                  <c:v>20</c:v>
                </c:pt>
                <c:pt idx="103">
                  <c:v>25</c:v>
                </c:pt>
                <c:pt idx="104">
                  <c:v>15</c:v>
                </c:pt>
                <c:pt idx="105">
                  <c:v>23</c:v>
                </c:pt>
                <c:pt idx="106">
                  <c:v>23</c:v>
                </c:pt>
                <c:pt idx="107">
                  <c:v>39</c:v>
                </c:pt>
                <c:pt idx="108">
                  <c:v>20</c:v>
                </c:pt>
                <c:pt idx="109">
                  <c:v>30</c:v>
                </c:pt>
              </c:numCache>
            </c:numRef>
          </c:yVal>
          <c:smooth val="1"/>
        </c:ser>
        <c:axId val="88521728"/>
        <c:axId val="88523520"/>
      </c:scatterChart>
      <c:valAx>
        <c:axId val="88521728"/>
        <c:scaling>
          <c:orientation val="minMax"/>
          <c:max val="2010"/>
          <c:min val="1900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8523520"/>
        <c:crosses val="autoZero"/>
        <c:crossBetween val="midCat"/>
        <c:majorUnit val="10"/>
      </c:valAx>
      <c:valAx>
        <c:axId val="88523520"/>
        <c:scaling>
          <c:orientation val="minMax"/>
          <c:max val="180"/>
        </c:scaling>
        <c:axPos val="l"/>
        <c:majorGridlines/>
        <c:numFmt formatCode="General" sourceLinked="1"/>
        <c:tickLblPos val="nextTo"/>
        <c:crossAx val="885217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9290780141844004E-2"/>
          <c:y val="0.45255218097737782"/>
          <c:w val="0.62553191489361704"/>
          <c:h val="0.15045150606174229"/>
        </c:manualLayout>
      </c:layout>
    </c:legend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77</xdr:row>
      <xdr:rowOff>0</xdr:rowOff>
    </xdr:from>
    <xdr:to>
      <xdr:col>16</xdr:col>
      <xdr:colOff>219075</xdr:colOff>
      <xdr:row>102</xdr:row>
      <xdr:rowOff>19050</xdr:rowOff>
    </xdr:to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104</xdr:row>
      <xdr:rowOff>0</xdr:rowOff>
    </xdr:from>
    <xdr:to>
      <xdr:col>16</xdr:col>
      <xdr:colOff>219075</xdr:colOff>
      <xdr:row>129</xdr:row>
      <xdr:rowOff>19050</xdr:rowOff>
    </xdr:to>
    <xdr:graphicFrame macro="">
      <xdr:nvGraphicFramePr>
        <xdr:cNvPr id="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131</xdr:row>
      <xdr:rowOff>0</xdr:rowOff>
    </xdr:from>
    <xdr:to>
      <xdr:col>16</xdr:col>
      <xdr:colOff>228600</xdr:colOff>
      <xdr:row>156</xdr:row>
      <xdr:rowOff>28575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</xdr:row>
      <xdr:rowOff>57150</xdr:rowOff>
    </xdr:from>
    <xdr:to>
      <xdr:col>13</xdr:col>
      <xdr:colOff>133350</xdr:colOff>
      <xdr:row>32</xdr:row>
      <xdr:rowOff>47625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47625</xdr:rowOff>
    </xdr:from>
    <xdr:to>
      <xdr:col>10</xdr:col>
      <xdr:colOff>276225</xdr:colOff>
      <xdr:row>21</xdr:row>
      <xdr:rowOff>171449</xdr:rowOff>
    </xdr:to>
    <xdr:pic>
      <xdr:nvPicPr>
        <xdr:cNvPr id="6145" name="Kép 1" descr="http://www.met.hu/eghajlat/magyarorszag_eghajlata/eghajlati_visszatekinto/elmult_evek_idojarasa/images/yTdc/yTdc2016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19125"/>
          <a:ext cx="5762625" cy="355282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88</xdr:row>
      <xdr:rowOff>133350</xdr:rowOff>
    </xdr:from>
    <xdr:to>
      <xdr:col>11</xdr:col>
      <xdr:colOff>142875</xdr:colOff>
      <xdr:row>108</xdr:row>
      <xdr:rowOff>66675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92</xdr:row>
      <xdr:rowOff>104775</xdr:rowOff>
    </xdr:from>
    <xdr:to>
      <xdr:col>11</xdr:col>
      <xdr:colOff>9525</xdr:colOff>
      <xdr:row>109</xdr:row>
      <xdr:rowOff>66675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h%20id&#337;sor%20&#233;s%20grafikonok%201990-2016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dojara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H idősor és grafikonok "/>
      <sheetName val="Munka1"/>
      <sheetName val="Munka2"/>
      <sheetName val="Munka3"/>
    </sheetNames>
    <sheetDataSet>
      <sheetData sheetId="0">
        <row r="5">
          <cell r="L5" t="str">
            <v>Öntözés</v>
          </cell>
        </row>
        <row r="8">
          <cell r="B8" t="str">
            <v>főműves</v>
          </cell>
          <cell r="C8" t="str">
            <v>főmű</v>
          </cell>
        </row>
        <row r="9">
          <cell r="C9" t="str">
            <v>nélküli</v>
          </cell>
        </row>
        <row r="11">
          <cell r="A11">
            <v>1990</v>
          </cell>
          <cell r="B11">
            <v>243336</v>
          </cell>
          <cell r="C11">
            <v>101854</v>
          </cell>
          <cell r="D11">
            <v>345190</v>
          </cell>
          <cell r="K11">
            <v>1990</v>
          </cell>
          <cell r="O11">
            <v>64008</v>
          </cell>
        </row>
        <row r="12">
          <cell r="A12">
            <v>1991</v>
          </cell>
          <cell r="B12">
            <v>257185</v>
          </cell>
          <cell r="C12">
            <v>109475</v>
          </cell>
          <cell r="D12">
            <v>366660</v>
          </cell>
          <cell r="K12">
            <v>1991</v>
          </cell>
          <cell r="O12">
            <v>30688</v>
          </cell>
        </row>
        <row r="13">
          <cell r="A13">
            <v>1992</v>
          </cell>
          <cell r="B13">
            <v>231917</v>
          </cell>
          <cell r="C13">
            <v>105421</v>
          </cell>
          <cell r="D13">
            <v>337338</v>
          </cell>
          <cell r="K13">
            <v>1992</v>
          </cell>
          <cell r="O13">
            <v>44612</v>
          </cell>
        </row>
        <row r="14">
          <cell r="A14">
            <v>1993</v>
          </cell>
          <cell r="B14">
            <v>246301</v>
          </cell>
          <cell r="C14">
            <v>102370</v>
          </cell>
          <cell r="D14">
            <v>348671</v>
          </cell>
          <cell r="K14">
            <v>1993</v>
          </cell>
          <cell r="O14">
            <v>58348</v>
          </cell>
        </row>
        <row r="15">
          <cell r="A15">
            <v>1994</v>
          </cell>
          <cell r="B15">
            <v>228648</v>
          </cell>
          <cell r="C15">
            <v>104117</v>
          </cell>
          <cell r="D15">
            <v>332765</v>
          </cell>
          <cell r="K15">
            <v>1994</v>
          </cell>
          <cell r="O15">
            <v>48778</v>
          </cell>
        </row>
        <row r="16">
          <cell r="A16">
            <v>1995</v>
          </cell>
          <cell r="B16">
            <v>213297</v>
          </cell>
          <cell r="C16">
            <v>106489</v>
          </cell>
          <cell r="D16">
            <v>319786</v>
          </cell>
          <cell r="K16">
            <v>1995</v>
          </cell>
          <cell r="O16">
            <v>46867</v>
          </cell>
        </row>
        <row r="17">
          <cell r="A17">
            <v>1996</v>
          </cell>
          <cell r="B17">
            <v>210937</v>
          </cell>
          <cell r="C17">
            <v>96660</v>
          </cell>
          <cell r="D17">
            <v>307597</v>
          </cell>
          <cell r="K17">
            <v>1996</v>
          </cell>
          <cell r="O17">
            <v>35694</v>
          </cell>
        </row>
        <row r="18">
          <cell r="A18">
            <v>1997</v>
          </cell>
          <cell r="B18">
            <v>209112</v>
          </cell>
          <cell r="C18">
            <v>113219</v>
          </cell>
          <cell r="D18">
            <v>322331</v>
          </cell>
          <cell r="K18">
            <v>1997</v>
          </cell>
          <cell r="O18">
            <v>19112</v>
          </cell>
        </row>
        <row r="19">
          <cell r="A19">
            <v>1998</v>
          </cell>
          <cell r="B19">
            <v>173500</v>
          </cell>
          <cell r="C19">
            <v>90841</v>
          </cell>
          <cell r="D19">
            <v>264341</v>
          </cell>
          <cell r="K19">
            <v>1998</v>
          </cell>
          <cell r="O19">
            <v>22945</v>
          </cell>
        </row>
        <row r="20">
          <cell r="A20">
            <v>1999</v>
          </cell>
          <cell r="B20">
            <v>152925</v>
          </cell>
          <cell r="C20">
            <v>84806</v>
          </cell>
          <cell r="D20">
            <v>237731</v>
          </cell>
          <cell r="K20">
            <v>1999</v>
          </cell>
          <cell r="O20">
            <v>10842</v>
          </cell>
        </row>
        <row r="21">
          <cell r="A21">
            <v>2000</v>
          </cell>
          <cell r="B21">
            <v>152923</v>
          </cell>
          <cell r="C21">
            <v>82750</v>
          </cell>
          <cell r="D21">
            <v>235673</v>
          </cell>
          <cell r="K21">
            <v>2000</v>
          </cell>
          <cell r="O21">
            <v>49501</v>
          </cell>
        </row>
        <row r="22">
          <cell r="A22">
            <v>2001</v>
          </cell>
          <cell r="B22">
            <v>150459</v>
          </cell>
          <cell r="C22">
            <v>80755</v>
          </cell>
          <cell r="D22">
            <v>231214</v>
          </cell>
          <cell r="K22">
            <v>2001</v>
          </cell>
          <cell r="O22">
            <v>27821</v>
          </cell>
        </row>
        <row r="23">
          <cell r="A23">
            <v>2002</v>
          </cell>
          <cell r="B23">
            <v>153413</v>
          </cell>
          <cell r="C23">
            <v>53310</v>
          </cell>
          <cell r="D23">
            <v>206723</v>
          </cell>
          <cell r="K23">
            <v>2002</v>
          </cell>
          <cell r="O23">
            <v>28382</v>
          </cell>
        </row>
        <row r="24">
          <cell r="A24">
            <v>2003</v>
          </cell>
          <cell r="B24">
            <v>148148</v>
          </cell>
          <cell r="C24">
            <v>58627</v>
          </cell>
          <cell r="D24">
            <v>206775</v>
          </cell>
        </row>
        <row r="25">
          <cell r="A25">
            <v>2004</v>
          </cell>
          <cell r="B25">
            <v>148903</v>
          </cell>
          <cell r="C25">
            <v>77943</v>
          </cell>
          <cell r="D25">
            <v>226312</v>
          </cell>
        </row>
        <row r="26">
          <cell r="A26">
            <v>2005</v>
          </cell>
          <cell r="B26">
            <v>145095</v>
          </cell>
          <cell r="C26">
            <v>78061</v>
          </cell>
          <cell r="D26">
            <v>223156</v>
          </cell>
        </row>
        <row r="27">
          <cell r="A27">
            <v>2006</v>
          </cell>
          <cell r="B27">
            <v>132793</v>
          </cell>
          <cell r="C27">
            <v>66911</v>
          </cell>
          <cell r="D27">
            <v>199703</v>
          </cell>
        </row>
        <row r="28">
          <cell r="A28">
            <v>2007</v>
          </cell>
          <cell r="B28">
            <v>141161</v>
          </cell>
          <cell r="C28">
            <v>47666</v>
          </cell>
          <cell r="D28">
            <v>188827</v>
          </cell>
        </row>
        <row r="29">
          <cell r="A29">
            <v>2008</v>
          </cell>
          <cell r="B29">
            <v>142588.29999999999</v>
          </cell>
          <cell r="C29">
            <v>65526</v>
          </cell>
          <cell r="D29">
            <v>208114.3</v>
          </cell>
        </row>
        <row r="30">
          <cell r="A30">
            <v>2009</v>
          </cell>
          <cell r="B30">
            <v>137423</v>
          </cell>
          <cell r="C30">
            <v>64648</v>
          </cell>
          <cell r="D30">
            <v>202070</v>
          </cell>
        </row>
        <row r="31">
          <cell r="A31">
            <v>2010</v>
          </cell>
          <cell r="B31">
            <v>124682</v>
          </cell>
          <cell r="C31">
            <v>49110.3</v>
          </cell>
          <cell r="D31">
            <v>173792.3</v>
          </cell>
        </row>
      </sheetData>
      <sheetData sheetId="1"/>
      <sheetData sheetId="2"/>
      <sheetData sheetId="3">
        <row r="7">
          <cell r="C7" t="str">
            <v>Vízjogilag engedélyezett terület</v>
          </cell>
          <cell r="D7" t="str">
            <v>Öntözött terület</v>
          </cell>
          <cell r="E7" t="str">
            <v>Kiöntö-zött víz</v>
          </cell>
        </row>
        <row r="8">
          <cell r="C8" t="str">
            <v>[ha]</v>
          </cell>
          <cell r="D8" t="str">
            <v>[ha]</v>
          </cell>
          <cell r="E8" t="str">
            <v>[ezer m3]</v>
          </cell>
        </row>
        <row r="9">
          <cell r="C9" t="str">
            <v>összesen</v>
          </cell>
          <cell r="D9" t="str">
            <v>összesen</v>
          </cell>
          <cell r="E9" t="str">
            <v>összesen</v>
          </cell>
        </row>
        <row r="10">
          <cell r="B10">
            <v>1990</v>
          </cell>
          <cell r="C10">
            <v>345190</v>
          </cell>
          <cell r="D10">
            <v>216937</v>
          </cell>
          <cell r="E10">
            <v>534028</v>
          </cell>
        </row>
        <row r="11">
          <cell r="B11">
            <v>1991</v>
          </cell>
          <cell r="C11">
            <v>366660</v>
          </cell>
          <cell r="D11">
            <v>148669</v>
          </cell>
          <cell r="E11">
            <v>219408</v>
          </cell>
        </row>
        <row r="12">
          <cell r="B12">
            <v>1992</v>
          </cell>
          <cell r="C12">
            <v>337338</v>
          </cell>
          <cell r="D12">
            <v>177808</v>
          </cell>
          <cell r="E12">
            <v>293384</v>
          </cell>
        </row>
        <row r="13">
          <cell r="B13">
            <v>1993</v>
          </cell>
          <cell r="C13">
            <v>348671</v>
          </cell>
          <cell r="D13">
            <v>180088</v>
          </cell>
          <cell r="E13">
            <v>395898</v>
          </cell>
        </row>
        <row r="14">
          <cell r="B14">
            <v>1994</v>
          </cell>
          <cell r="C14">
            <v>332765</v>
          </cell>
          <cell r="D14">
            <v>160384</v>
          </cell>
          <cell r="E14">
            <v>269744</v>
          </cell>
        </row>
        <row r="15">
          <cell r="B15">
            <v>1995</v>
          </cell>
          <cell r="C15">
            <v>319786</v>
          </cell>
          <cell r="D15">
            <v>146541</v>
          </cell>
          <cell r="E15">
            <v>240892</v>
          </cell>
        </row>
        <row r="16">
          <cell r="B16">
            <v>1996</v>
          </cell>
          <cell r="C16">
            <v>307597</v>
          </cell>
          <cell r="D16">
            <v>126344</v>
          </cell>
          <cell r="E16">
            <v>154065</v>
          </cell>
        </row>
        <row r="17">
          <cell r="B17">
            <v>1997</v>
          </cell>
          <cell r="C17">
            <v>322331</v>
          </cell>
          <cell r="D17">
            <v>81908</v>
          </cell>
          <cell r="E17">
            <v>92468</v>
          </cell>
        </row>
        <row r="18">
          <cell r="B18">
            <v>1998</v>
          </cell>
          <cell r="C18">
            <v>264341</v>
          </cell>
          <cell r="D18">
            <v>93431</v>
          </cell>
          <cell r="E18">
            <v>115545</v>
          </cell>
        </row>
        <row r="19">
          <cell r="B19">
            <v>1999</v>
          </cell>
          <cell r="C19">
            <v>237731</v>
          </cell>
          <cell r="D19">
            <v>44822</v>
          </cell>
          <cell r="E19">
            <v>55542</v>
          </cell>
        </row>
        <row r="20">
          <cell r="B20">
            <v>2000</v>
          </cell>
          <cell r="C20">
            <v>235673</v>
          </cell>
          <cell r="D20">
            <v>125866</v>
          </cell>
          <cell r="E20">
            <v>215701</v>
          </cell>
        </row>
        <row r="21">
          <cell r="B21">
            <v>2001</v>
          </cell>
          <cell r="C21">
            <v>231214</v>
          </cell>
          <cell r="D21">
            <v>104172</v>
          </cell>
          <cell r="E21">
            <v>110743</v>
          </cell>
        </row>
        <row r="22">
          <cell r="B22">
            <v>2002</v>
          </cell>
          <cell r="C22">
            <v>206723</v>
          </cell>
          <cell r="D22">
            <v>117035</v>
          </cell>
          <cell r="E22">
            <v>162346</v>
          </cell>
        </row>
        <row r="23">
          <cell r="B23">
            <v>2003</v>
          </cell>
          <cell r="C23">
            <v>206775</v>
          </cell>
          <cell r="D23">
            <v>121718</v>
          </cell>
          <cell r="E23">
            <v>168356</v>
          </cell>
        </row>
        <row r="24">
          <cell r="B24">
            <v>2004</v>
          </cell>
          <cell r="C24">
            <v>226312</v>
          </cell>
          <cell r="D24">
            <v>93380</v>
          </cell>
          <cell r="E24">
            <v>109482</v>
          </cell>
        </row>
        <row r="25">
          <cell r="B25">
            <v>2005</v>
          </cell>
          <cell r="C25">
            <v>223156</v>
          </cell>
          <cell r="D25">
            <v>68422</v>
          </cell>
          <cell r="E25">
            <v>56819</v>
          </cell>
        </row>
        <row r="26">
          <cell r="B26">
            <v>2006</v>
          </cell>
          <cell r="C26">
            <v>199703</v>
          </cell>
          <cell r="D26">
            <v>68373</v>
          </cell>
          <cell r="E26">
            <v>69922</v>
          </cell>
        </row>
        <row r="27">
          <cell r="B27">
            <v>2007</v>
          </cell>
          <cell r="C27">
            <v>188827</v>
          </cell>
          <cell r="D27">
            <v>82071</v>
          </cell>
          <cell r="E27">
            <v>162743</v>
          </cell>
        </row>
        <row r="28">
          <cell r="B28">
            <v>2008</v>
          </cell>
          <cell r="C28">
            <v>208114.3</v>
          </cell>
          <cell r="D28">
            <v>93671.1</v>
          </cell>
          <cell r="E28">
            <v>143303.6</v>
          </cell>
        </row>
        <row r="29">
          <cell r="B29">
            <v>2009</v>
          </cell>
          <cell r="C29">
            <v>202070</v>
          </cell>
          <cell r="D29">
            <v>99715</v>
          </cell>
          <cell r="E29">
            <v>161052</v>
          </cell>
        </row>
        <row r="30">
          <cell r="B30">
            <v>2010</v>
          </cell>
          <cell r="C30">
            <v>173792.3</v>
          </cell>
          <cell r="D30">
            <v>54634</v>
          </cell>
          <cell r="E30">
            <v>54974</v>
          </cell>
        </row>
        <row r="31">
          <cell r="B31">
            <v>2011</v>
          </cell>
          <cell r="C31">
            <v>182452</v>
          </cell>
          <cell r="D31">
            <v>72724</v>
          </cell>
          <cell r="E31">
            <v>105173.3</v>
          </cell>
        </row>
        <row r="32">
          <cell r="B32">
            <v>2012</v>
          </cell>
          <cell r="C32">
            <v>190596.09999999998</v>
          </cell>
          <cell r="D32">
            <v>106527.2</v>
          </cell>
          <cell r="E32">
            <v>191875.85</v>
          </cell>
        </row>
        <row r="33">
          <cell r="B33">
            <v>2013</v>
          </cell>
          <cell r="C33">
            <v>168281.5</v>
          </cell>
          <cell r="D33">
            <v>95760.4</v>
          </cell>
          <cell r="E33">
            <v>282278.40000000002</v>
          </cell>
        </row>
        <row r="34">
          <cell r="B34">
            <v>2014</v>
          </cell>
          <cell r="C34">
            <v>222756.88819999999</v>
          </cell>
          <cell r="D34">
            <v>130371.360008</v>
          </cell>
          <cell r="E34">
            <v>173034.527</v>
          </cell>
        </row>
        <row r="35">
          <cell r="B35">
            <v>2015</v>
          </cell>
          <cell r="C35">
            <v>197314</v>
          </cell>
          <cell r="D35">
            <v>124315</v>
          </cell>
          <cell r="E35">
            <v>192791</v>
          </cell>
        </row>
        <row r="36">
          <cell r="B36">
            <v>2016</v>
          </cell>
          <cell r="C36">
            <v>191266</v>
          </cell>
          <cell r="D36">
            <v>103171</v>
          </cell>
          <cell r="E36">
            <v>112507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8aa"/>
      <sheetName val="2a"/>
      <sheetName val="2b"/>
      <sheetName val="2c"/>
      <sheetName val="3"/>
      <sheetName val="2a1"/>
      <sheetName val="2b1"/>
    </sheetNames>
    <sheetDataSet>
      <sheetData sheetId="0"/>
      <sheetData sheetId="1"/>
      <sheetData sheetId="2"/>
      <sheetData sheetId="3">
        <row r="2">
          <cell r="C2" t="str">
            <v xml:space="preserve">Évi középhőmérséklet </v>
          </cell>
          <cell r="D2" t="str">
            <v xml:space="preserve">Évi maximumhőmérséklet </v>
          </cell>
        </row>
        <row r="3">
          <cell r="B3">
            <v>1901</v>
          </cell>
          <cell r="C3">
            <v>10.8</v>
          </cell>
          <cell r="D3">
            <v>34</v>
          </cell>
        </row>
        <row r="4">
          <cell r="B4">
            <v>1902</v>
          </cell>
          <cell r="C4">
            <v>10.1</v>
          </cell>
          <cell r="D4">
            <v>32</v>
          </cell>
        </row>
        <row r="5">
          <cell r="B5">
            <v>1903</v>
          </cell>
          <cell r="C5">
            <v>11.4</v>
          </cell>
          <cell r="D5">
            <v>35.200000000000003</v>
          </cell>
        </row>
        <row r="6">
          <cell r="B6">
            <v>1904</v>
          </cell>
          <cell r="C6">
            <v>11.3</v>
          </cell>
          <cell r="D6">
            <v>35</v>
          </cell>
        </row>
        <row r="7">
          <cell r="B7">
            <v>1905</v>
          </cell>
          <cell r="C7">
            <v>11</v>
          </cell>
          <cell r="D7">
            <v>35</v>
          </cell>
        </row>
        <row r="8">
          <cell r="B8">
            <v>1906</v>
          </cell>
          <cell r="C8">
            <v>11.1</v>
          </cell>
          <cell r="D8">
            <v>33.299999999999997</v>
          </cell>
        </row>
        <row r="9">
          <cell r="B9">
            <v>1907</v>
          </cell>
          <cell r="C9">
            <v>10.7</v>
          </cell>
          <cell r="D9">
            <v>33</v>
          </cell>
        </row>
        <row r="10">
          <cell r="B10">
            <v>1908</v>
          </cell>
          <cell r="C10">
            <v>10.4</v>
          </cell>
          <cell r="D10">
            <v>35.1</v>
          </cell>
        </row>
        <row r="11">
          <cell r="B11">
            <v>1909</v>
          </cell>
          <cell r="C11">
            <v>10.9</v>
          </cell>
          <cell r="D11">
            <v>33.9</v>
          </cell>
        </row>
        <row r="12">
          <cell r="B12">
            <v>1910</v>
          </cell>
          <cell r="C12">
            <v>11.1</v>
          </cell>
          <cell r="D12">
            <v>34.9</v>
          </cell>
        </row>
        <row r="13">
          <cell r="B13">
            <v>1911</v>
          </cell>
          <cell r="C13">
            <v>11.1</v>
          </cell>
          <cell r="D13">
            <v>34.1</v>
          </cell>
        </row>
        <row r="14">
          <cell r="B14">
            <v>1912</v>
          </cell>
          <cell r="C14">
            <v>9.6</v>
          </cell>
          <cell r="D14">
            <v>33.299999999999997</v>
          </cell>
        </row>
        <row r="15">
          <cell r="B15">
            <v>1913</v>
          </cell>
          <cell r="C15">
            <v>10.199999999999999</v>
          </cell>
          <cell r="D15">
            <v>31.2</v>
          </cell>
        </row>
        <row r="16">
          <cell r="B16">
            <v>1914</v>
          </cell>
          <cell r="C16">
            <v>9.9</v>
          </cell>
          <cell r="D16">
            <v>33.200000000000003</v>
          </cell>
        </row>
        <row r="17">
          <cell r="B17">
            <v>1915</v>
          </cell>
          <cell r="C17">
            <v>10.5</v>
          </cell>
          <cell r="D17">
            <v>32.299999999999997</v>
          </cell>
        </row>
        <row r="18">
          <cell r="B18">
            <v>1916</v>
          </cell>
          <cell r="C18">
            <v>11.3</v>
          </cell>
          <cell r="D18">
            <v>34.200000000000003</v>
          </cell>
        </row>
        <row r="19">
          <cell r="B19">
            <v>1917</v>
          </cell>
          <cell r="C19">
            <v>10.6</v>
          </cell>
          <cell r="D19">
            <v>36.4</v>
          </cell>
        </row>
        <row r="20">
          <cell r="B20">
            <v>1918</v>
          </cell>
          <cell r="C20">
            <v>10.9</v>
          </cell>
          <cell r="D20">
            <v>35.200000000000003</v>
          </cell>
        </row>
        <row r="21">
          <cell r="B21">
            <v>1919</v>
          </cell>
          <cell r="C21">
            <v>10.3</v>
          </cell>
          <cell r="D21">
            <v>33.6</v>
          </cell>
        </row>
        <row r="22">
          <cell r="B22">
            <v>1920</v>
          </cell>
          <cell r="C22">
            <v>11</v>
          </cell>
          <cell r="D22">
            <v>34.9</v>
          </cell>
        </row>
        <row r="23">
          <cell r="B23">
            <v>1921</v>
          </cell>
          <cell r="C23">
            <v>11.3</v>
          </cell>
          <cell r="D23">
            <v>38.700000000000003</v>
          </cell>
        </row>
        <row r="24">
          <cell r="B24">
            <v>1922</v>
          </cell>
          <cell r="C24">
            <v>9.9</v>
          </cell>
          <cell r="D24">
            <v>36.700000000000003</v>
          </cell>
        </row>
        <row r="25">
          <cell r="B25">
            <v>1923</v>
          </cell>
          <cell r="C25">
            <v>11.3</v>
          </cell>
          <cell r="D25">
            <v>35.1</v>
          </cell>
        </row>
        <row r="26">
          <cell r="B26">
            <v>1924</v>
          </cell>
          <cell r="C26">
            <v>10</v>
          </cell>
          <cell r="D26">
            <v>34.1</v>
          </cell>
        </row>
        <row r="27">
          <cell r="B27">
            <v>1925</v>
          </cell>
          <cell r="C27">
            <v>10.7</v>
          </cell>
          <cell r="D27">
            <v>32.200000000000003</v>
          </cell>
        </row>
        <row r="28">
          <cell r="B28">
            <v>1926</v>
          </cell>
          <cell r="C28">
            <v>11.5</v>
          </cell>
          <cell r="D28">
            <v>31.5</v>
          </cell>
        </row>
        <row r="29">
          <cell r="B29">
            <v>1927</v>
          </cell>
          <cell r="C29">
            <v>11</v>
          </cell>
          <cell r="D29">
            <v>35.200000000000003</v>
          </cell>
        </row>
        <row r="30">
          <cell r="B30">
            <v>1928</v>
          </cell>
          <cell r="C30">
            <v>11</v>
          </cell>
          <cell r="D30">
            <v>38.4</v>
          </cell>
        </row>
        <row r="31">
          <cell r="B31">
            <v>1929</v>
          </cell>
          <cell r="C31">
            <v>10</v>
          </cell>
          <cell r="D31">
            <v>36.799999999999997</v>
          </cell>
        </row>
        <row r="32">
          <cell r="B32">
            <v>1930</v>
          </cell>
          <cell r="C32">
            <v>11.7</v>
          </cell>
          <cell r="D32">
            <v>34.5</v>
          </cell>
        </row>
        <row r="33">
          <cell r="B33">
            <v>1931</v>
          </cell>
          <cell r="C33">
            <v>10.4</v>
          </cell>
          <cell r="D33">
            <v>37.4</v>
          </cell>
        </row>
        <row r="34">
          <cell r="B34">
            <v>1932</v>
          </cell>
          <cell r="C34">
            <v>10.6</v>
          </cell>
          <cell r="D34">
            <v>35.799999999999997</v>
          </cell>
        </row>
        <row r="35">
          <cell r="B35">
            <v>1933</v>
          </cell>
          <cell r="C35">
            <v>10.1</v>
          </cell>
          <cell r="D35">
            <v>37.200000000000003</v>
          </cell>
        </row>
        <row r="36">
          <cell r="B36">
            <v>1934</v>
          </cell>
          <cell r="C36">
            <v>12.3</v>
          </cell>
          <cell r="D36">
            <v>35.4</v>
          </cell>
        </row>
        <row r="37">
          <cell r="B37">
            <v>1935</v>
          </cell>
          <cell r="C37">
            <v>10.8</v>
          </cell>
          <cell r="D37">
            <v>39.5</v>
          </cell>
        </row>
        <row r="38">
          <cell r="B38">
            <v>1936</v>
          </cell>
          <cell r="C38">
            <v>11.3</v>
          </cell>
          <cell r="D38">
            <v>37</v>
          </cell>
        </row>
        <row r="39">
          <cell r="B39">
            <v>1937</v>
          </cell>
          <cell r="C39">
            <v>11.3</v>
          </cell>
          <cell r="D39">
            <v>34.700000000000003</v>
          </cell>
        </row>
        <row r="40">
          <cell r="B40">
            <v>1938</v>
          </cell>
          <cell r="C40">
            <v>11.3</v>
          </cell>
          <cell r="D40">
            <v>35.5</v>
          </cell>
        </row>
        <row r="41">
          <cell r="B41">
            <v>1939</v>
          </cell>
          <cell r="C41">
            <v>11.3</v>
          </cell>
          <cell r="D41">
            <v>35.799999999999997</v>
          </cell>
        </row>
        <row r="42">
          <cell r="B42">
            <v>1940</v>
          </cell>
          <cell r="C42">
            <v>8.9</v>
          </cell>
          <cell r="D42">
            <v>32.299999999999997</v>
          </cell>
        </row>
        <row r="43">
          <cell r="B43">
            <v>1941</v>
          </cell>
          <cell r="C43">
            <v>9.9</v>
          </cell>
          <cell r="D43">
            <v>33.4</v>
          </cell>
        </row>
        <row r="44">
          <cell r="B44">
            <v>1942</v>
          </cell>
          <cell r="C44">
            <v>10</v>
          </cell>
          <cell r="D44">
            <v>34.4</v>
          </cell>
        </row>
        <row r="45">
          <cell r="B45">
            <v>1943</v>
          </cell>
          <cell r="C45">
            <v>11.4</v>
          </cell>
          <cell r="D45">
            <v>39</v>
          </cell>
        </row>
        <row r="46">
          <cell r="B46">
            <v>1944</v>
          </cell>
          <cell r="C46">
            <v>10.9</v>
          </cell>
          <cell r="D46">
            <v>33.4</v>
          </cell>
        </row>
        <row r="47">
          <cell r="B47">
            <v>1945</v>
          </cell>
          <cell r="C47">
            <v>11.3</v>
          </cell>
          <cell r="D47">
            <v>35.9</v>
          </cell>
        </row>
        <row r="48">
          <cell r="B48">
            <v>1946</v>
          </cell>
          <cell r="C48">
            <v>11.7</v>
          </cell>
          <cell r="D48">
            <v>37.9</v>
          </cell>
        </row>
        <row r="49">
          <cell r="B49">
            <v>1947</v>
          </cell>
          <cell r="C49">
            <v>11.6</v>
          </cell>
          <cell r="D49">
            <v>37.299999999999997</v>
          </cell>
        </row>
        <row r="50">
          <cell r="B50">
            <v>1948</v>
          </cell>
          <cell r="C50">
            <v>11.4</v>
          </cell>
          <cell r="D50">
            <v>36.9</v>
          </cell>
        </row>
        <row r="51">
          <cell r="B51">
            <v>1949</v>
          </cell>
          <cell r="C51">
            <v>11.9</v>
          </cell>
          <cell r="D51">
            <v>35.299999999999997</v>
          </cell>
        </row>
        <row r="52">
          <cell r="B52">
            <v>1950</v>
          </cell>
          <cell r="C52">
            <v>12</v>
          </cell>
          <cell r="D52">
            <v>38.299999999999997</v>
          </cell>
        </row>
        <row r="53">
          <cell r="B53">
            <v>1951</v>
          </cell>
          <cell r="C53">
            <v>12.2</v>
          </cell>
          <cell r="D53">
            <v>34.4</v>
          </cell>
        </row>
        <row r="54">
          <cell r="B54">
            <v>1952</v>
          </cell>
          <cell r="C54">
            <v>11.3</v>
          </cell>
          <cell r="D54">
            <v>38.5</v>
          </cell>
        </row>
        <row r="55">
          <cell r="B55">
            <v>1953</v>
          </cell>
          <cell r="C55">
            <v>11.4</v>
          </cell>
          <cell r="D55">
            <v>32.9</v>
          </cell>
        </row>
        <row r="56">
          <cell r="B56">
            <v>1954</v>
          </cell>
          <cell r="C56">
            <v>10.3</v>
          </cell>
          <cell r="D56">
            <v>35.200000000000003</v>
          </cell>
        </row>
        <row r="57">
          <cell r="B57">
            <v>1955</v>
          </cell>
          <cell r="C57">
            <v>10.5</v>
          </cell>
          <cell r="D57">
            <v>32.1</v>
          </cell>
        </row>
        <row r="58">
          <cell r="B58">
            <v>1956</v>
          </cell>
          <cell r="C58">
            <v>9.6999999999999993</v>
          </cell>
          <cell r="D58">
            <v>33.5</v>
          </cell>
        </row>
        <row r="59">
          <cell r="B59">
            <v>1957</v>
          </cell>
          <cell r="C59">
            <v>11.2</v>
          </cell>
          <cell r="D59">
            <v>37.200000000000003</v>
          </cell>
        </row>
        <row r="60">
          <cell r="B60">
            <v>1958</v>
          </cell>
          <cell r="C60">
            <v>11.2</v>
          </cell>
          <cell r="D60">
            <v>35.299999999999997</v>
          </cell>
        </row>
        <row r="61">
          <cell r="B61">
            <v>1959</v>
          </cell>
          <cell r="C61">
            <v>11.3</v>
          </cell>
          <cell r="D61">
            <v>35.5</v>
          </cell>
        </row>
        <row r="62">
          <cell r="B62">
            <v>1960</v>
          </cell>
          <cell r="C62">
            <v>11.2</v>
          </cell>
          <cell r="D62">
            <v>34.5</v>
          </cell>
        </row>
        <row r="63">
          <cell r="B63">
            <v>1961</v>
          </cell>
          <cell r="C63">
            <v>11.9</v>
          </cell>
          <cell r="D63">
            <v>36.700000000000003</v>
          </cell>
        </row>
        <row r="64">
          <cell r="B64">
            <v>1962</v>
          </cell>
          <cell r="C64">
            <v>10.5</v>
          </cell>
          <cell r="D64">
            <v>34.299999999999997</v>
          </cell>
        </row>
        <row r="65">
          <cell r="B65">
            <v>1963</v>
          </cell>
          <cell r="C65">
            <v>10.4</v>
          </cell>
          <cell r="D65">
            <v>35.4</v>
          </cell>
        </row>
        <row r="66">
          <cell r="B66">
            <v>1964</v>
          </cell>
          <cell r="C66">
            <v>10.5</v>
          </cell>
          <cell r="D66">
            <v>34.299999999999997</v>
          </cell>
        </row>
        <row r="67">
          <cell r="B67">
            <v>1965</v>
          </cell>
          <cell r="C67">
            <v>10</v>
          </cell>
          <cell r="D67">
            <v>33.9</v>
          </cell>
        </row>
        <row r="68">
          <cell r="B68">
            <v>1966</v>
          </cell>
          <cell r="C68">
            <v>11.6</v>
          </cell>
          <cell r="D68">
            <v>32.299999999999997</v>
          </cell>
        </row>
        <row r="69">
          <cell r="B69">
            <v>1967</v>
          </cell>
          <cell r="C69">
            <v>11.6</v>
          </cell>
          <cell r="D69">
            <v>34</v>
          </cell>
        </row>
        <row r="70">
          <cell r="B70">
            <v>1968</v>
          </cell>
          <cell r="C70">
            <v>11.4</v>
          </cell>
          <cell r="D70">
            <v>37.4</v>
          </cell>
        </row>
        <row r="71">
          <cell r="B71">
            <v>1969</v>
          </cell>
          <cell r="C71">
            <v>10.9</v>
          </cell>
          <cell r="D71">
            <v>35</v>
          </cell>
        </row>
        <row r="72">
          <cell r="B72">
            <v>1970</v>
          </cell>
          <cell r="C72">
            <v>10.8</v>
          </cell>
          <cell r="D72">
            <v>32.299999999999997</v>
          </cell>
        </row>
        <row r="73">
          <cell r="B73">
            <v>1971</v>
          </cell>
          <cell r="C73">
            <v>11.4</v>
          </cell>
          <cell r="D73">
            <v>34.4</v>
          </cell>
        </row>
        <row r="74">
          <cell r="B74">
            <v>1972</v>
          </cell>
          <cell r="C74">
            <v>11.4</v>
          </cell>
          <cell r="D74">
            <v>34.9</v>
          </cell>
        </row>
        <row r="75">
          <cell r="B75">
            <v>1973</v>
          </cell>
          <cell r="C75">
            <v>11.4</v>
          </cell>
          <cell r="D75">
            <v>33</v>
          </cell>
        </row>
        <row r="76">
          <cell r="B76">
            <v>1974</v>
          </cell>
          <cell r="C76">
            <v>11.9</v>
          </cell>
          <cell r="D76">
            <v>35.6</v>
          </cell>
        </row>
        <row r="77">
          <cell r="B77">
            <v>1975</v>
          </cell>
          <cell r="C77">
            <v>11.9</v>
          </cell>
          <cell r="D77">
            <v>32</v>
          </cell>
        </row>
        <row r="78">
          <cell r="B78">
            <v>1976</v>
          </cell>
          <cell r="C78">
            <v>11.2</v>
          </cell>
          <cell r="D78">
            <v>34.9</v>
          </cell>
        </row>
        <row r="79">
          <cell r="B79">
            <v>1977</v>
          </cell>
          <cell r="C79">
            <v>11.6</v>
          </cell>
          <cell r="D79">
            <v>33.6</v>
          </cell>
        </row>
        <row r="80">
          <cell r="B80">
            <v>1978</v>
          </cell>
          <cell r="C80">
            <v>10.6</v>
          </cell>
          <cell r="D80">
            <v>32.1</v>
          </cell>
        </row>
        <row r="81">
          <cell r="B81">
            <v>1979</v>
          </cell>
          <cell r="C81">
            <v>11.7</v>
          </cell>
          <cell r="D81">
            <v>34.9</v>
          </cell>
        </row>
        <row r="82">
          <cell r="B82">
            <v>1980</v>
          </cell>
          <cell r="C82">
            <v>10.1</v>
          </cell>
          <cell r="D82">
            <v>33.5</v>
          </cell>
        </row>
        <row r="83">
          <cell r="B83">
            <v>1981</v>
          </cell>
          <cell r="C83">
            <v>11.5</v>
          </cell>
          <cell r="D83">
            <v>34.5</v>
          </cell>
        </row>
        <row r="84">
          <cell r="B84">
            <v>1982</v>
          </cell>
          <cell r="C84">
            <v>11.6</v>
          </cell>
          <cell r="D84">
            <v>33.200000000000003</v>
          </cell>
        </row>
        <row r="85">
          <cell r="B85">
            <v>1983</v>
          </cell>
          <cell r="C85">
            <v>12.2</v>
          </cell>
          <cell r="D85">
            <v>36.6</v>
          </cell>
        </row>
        <row r="86">
          <cell r="B86">
            <v>1984</v>
          </cell>
          <cell r="C86">
            <v>11</v>
          </cell>
          <cell r="D86">
            <v>35.4</v>
          </cell>
        </row>
        <row r="87">
          <cell r="B87">
            <v>1985</v>
          </cell>
          <cell r="C87">
            <v>10.5</v>
          </cell>
          <cell r="D87">
            <v>34.5</v>
          </cell>
        </row>
        <row r="88">
          <cell r="B88">
            <v>1986</v>
          </cell>
          <cell r="C88">
            <v>11.2</v>
          </cell>
          <cell r="D88">
            <v>33.5</v>
          </cell>
        </row>
        <row r="89">
          <cell r="B89">
            <v>1987</v>
          </cell>
          <cell r="C89">
            <v>10.7</v>
          </cell>
          <cell r="D89">
            <v>35.299999999999997</v>
          </cell>
        </row>
        <row r="90">
          <cell r="B90">
            <v>1988</v>
          </cell>
          <cell r="C90">
            <v>11.3</v>
          </cell>
          <cell r="D90">
            <v>36</v>
          </cell>
        </row>
        <row r="91">
          <cell r="B91">
            <v>1989</v>
          </cell>
          <cell r="C91">
            <v>11.9</v>
          </cell>
          <cell r="D91">
            <v>34.5</v>
          </cell>
        </row>
        <row r="92">
          <cell r="B92">
            <v>1990</v>
          </cell>
          <cell r="C92">
            <v>12</v>
          </cell>
          <cell r="D92">
            <v>34.6</v>
          </cell>
        </row>
        <row r="93">
          <cell r="B93">
            <v>1991</v>
          </cell>
          <cell r="C93">
            <v>10.9</v>
          </cell>
          <cell r="D93">
            <v>37.200000000000003</v>
          </cell>
        </row>
        <row r="94">
          <cell r="B94">
            <v>1992</v>
          </cell>
          <cell r="C94">
            <v>12.3</v>
          </cell>
          <cell r="D94">
            <v>36.5</v>
          </cell>
        </row>
        <row r="95">
          <cell r="B95">
            <v>1993</v>
          </cell>
          <cell r="C95">
            <v>11.4</v>
          </cell>
          <cell r="D95">
            <v>35</v>
          </cell>
        </row>
        <row r="96">
          <cell r="B96">
            <v>1994</v>
          </cell>
          <cell r="C96">
            <v>12.6</v>
          </cell>
          <cell r="D96">
            <v>36.5</v>
          </cell>
        </row>
        <row r="97">
          <cell r="B97">
            <v>1995</v>
          </cell>
          <cell r="C97">
            <v>11.4</v>
          </cell>
          <cell r="D97">
            <v>34.5</v>
          </cell>
        </row>
        <row r="98">
          <cell r="B98">
            <v>1996</v>
          </cell>
          <cell r="C98">
            <v>10.6</v>
          </cell>
          <cell r="D98">
            <v>33.6</v>
          </cell>
        </row>
        <row r="99">
          <cell r="B99">
            <v>1997</v>
          </cell>
          <cell r="C99">
            <v>11.4</v>
          </cell>
          <cell r="D99">
            <v>34</v>
          </cell>
        </row>
        <row r="100">
          <cell r="B100">
            <v>1998</v>
          </cell>
          <cell r="C100">
            <v>11.8</v>
          </cell>
          <cell r="D100">
            <v>37.1</v>
          </cell>
        </row>
        <row r="101">
          <cell r="B101">
            <v>1999</v>
          </cell>
          <cell r="C101">
            <v>11.7</v>
          </cell>
          <cell r="D101">
            <v>33.700000000000003</v>
          </cell>
        </row>
        <row r="102">
          <cell r="B102">
            <v>2000</v>
          </cell>
          <cell r="C102">
            <v>12.7</v>
          </cell>
          <cell r="D102">
            <v>36.9</v>
          </cell>
        </row>
        <row r="103">
          <cell r="B103">
            <v>2001</v>
          </cell>
          <cell r="C103">
            <v>11.5</v>
          </cell>
          <cell r="D103">
            <v>35.6</v>
          </cell>
        </row>
        <row r="104">
          <cell r="B104">
            <v>2002</v>
          </cell>
          <cell r="C104">
            <v>12.5</v>
          </cell>
          <cell r="D104">
            <v>35</v>
          </cell>
        </row>
        <row r="105">
          <cell r="B105">
            <v>2003</v>
          </cell>
          <cell r="C105">
            <v>12</v>
          </cell>
          <cell r="D105">
            <v>37.299999999999997</v>
          </cell>
        </row>
        <row r="106">
          <cell r="B106">
            <v>2004</v>
          </cell>
          <cell r="C106">
            <v>11.3</v>
          </cell>
          <cell r="D106">
            <v>33.6</v>
          </cell>
        </row>
        <row r="107">
          <cell r="B107">
            <v>2005</v>
          </cell>
          <cell r="C107">
            <v>11</v>
          </cell>
          <cell r="D107">
            <v>35.1</v>
          </cell>
        </row>
        <row r="108">
          <cell r="B108">
            <v>2006</v>
          </cell>
          <cell r="C108">
            <v>12</v>
          </cell>
          <cell r="D108">
            <v>35.4</v>
          </cell>
        </row>
        <row r="109">
          <cell r="B109">
            <v>2007</v>
          </cell>
          <cell r="C109">
            <v>13.3</v>
          </cell>
          <cell r="D109">
            <v>40.1</v>
          </cell>
        </row>
        <row r="110">
          <cell r="B110">
            <v>2008</v>
          </cell>
          <cell r="C110">
            <v>12.9</v>
          </cell>
          <cell r="D110">
            <v>36.1</v>
          </cell>
        </row>
        <row r="111">
          <cell r="B111">
            <v>2009</v>
          </cell>
          <cell r="C111">
            <v>12.5</v>
          </cell>
          <cell r="D111">
            <v>34.9</v>
          </cell>
        </row>
        <row r="112">
          <cell r="B112">
            <v>2010</v>
          </cell>
          <cell r="C112">
            <v>11.4</v>
          </cell>
          <cell r="D112">
            <v>35.9</v>
          </cell>
        </row>
      </sheetData>
      <sheetData sheetId="4">
        <row r="2">
          <cell r="C2" t="str">
            <v>A csapadék évi összege mm</v>
          </cell>
          <cell r="D2" t="str">
            <v>Havazásból esett évi csapadék mm</v>
          </cell>
          <cell r="E2" t="str">
            <v xml:space="preserve">Maximális napi csapadék mm </v>
          </cell>
        </row>
        <row r="3">
          <cell r="B3">
            <v>1901</v>
          </cell>
          <cell r="C3">
            <v>565.4</v>
          </cell>
          <cell r="D3">
            <v>84.7</v>
          </cell>
          <cell r="E3">
            <v>38.799999999999997</v>
          </cell>
        </row>
        <row r="4">
          <cell r="B4">
            <v>1902</v>
          </cell>
          <cell r="C4">
            <v>578.29999999999995</v>
          </cell>
          <cell r="D4">
            <v>102.7</v>
          </cell>
          <cell r="E4">
            <v>36.5</v>
          </cell>
        </row>
        <row r="5">
          <cell r="B5">
            <v>1903</v>
          </cell>
          <cell r="C5">
            <v>497.2</v>
          </cell>
          <cell r="D5">
            <v>36.4</v>
          </cell>
          <cell r="E5">
            <v>25.5</v>
          </cell>
        </row>
        <row r="6">
          <cell r="B6">
            <v>1904</v>
          </cell>
          <cell r="C6">
            <v>423.7</v>
          </cell>
          <cell r="D6">
            <v>49.6</v>
          </cell>
          <cell r="E6">
            <v>23.8</v>
          </cell>
        </row>
        <row r="7">
          <cell r="B7">
            <v>1905</v>
          </cell>
          <cell r="C7">
            <v>610.20000000000005</v>
          </cell>
          <cell r="D7">
            <v>52.4</v>
          </cell>
          <cell r="E7">
            <v>34.299999999999997</v>
          </cell>
        </row>
        <row r="8">
          <cell r="B8">
            <v>1906</v>
          </cell>
          <cell r="C8">
            <v>735.4</v>
          </cell>
          <cell r="D8">
            <v>101.9</v>
          </cell>
          <cell r="E8">
            <v>35.6</v>
          </cell>
        </row>
        <row r="9">
          <cell r="B9">
            <v>1907</v>
          </cell>
          <cell r="C9">
            <v>454.7</v>
          </cell>
          <cell r="D9">
            <v>92.8</v>
          </cell>
          <cell r="E9">
            <v>42.9</v>
          </cell>
        </row>
        <row r="10">
          <cell r="B10">
            <v>1908</v>
          </cell>
          <cell r="C10">
            <v>453.8</v>
          </cell>
          <cell r="D10">
            <v>156</v>
          </cell>
          <cell r="E10">
            <v>43.3</v>
          </cell>
        </row>
        <row r="11">
          <cell r="B11">
            <v>1909</v>
          </cell>
          <cell r="C11">
            <v>515</v>
          </cell>
          <cell r="D11">
            <v>82.7</v>
          </cell>
          <cell r="E11">
            <v>29.3</v>
          </cell>
        </row>
        <row r="12">
          <cell r="B12">
            <v>1910</v>
          </cell>
          <cell r="C12">
            <v>691.7</v>
          </cell>
          <cell r="D12">
            <v>71.5</v>
          </cell>
          <cell r="E12">
            <v>38</v>
          </cell>
        </row>
        <row r="13">
          <cell r="B13">
            <v>1911</v>
          </cell>
          <cell r="C13">
            <v>539.1</v>
          </cell>
          <cell r="D13">
            <v>53.1</v>
          </cell>
          <cell r="E13">
            <v>48.7</v>
          </cell>
        </row>
        <row r="14">
          <cell r="B14">
            <v>1912</v>
          </cell>
          <cell r="C14">
            <v>690.3</v>
          </cell>
          <cell r="D14">
            <v>107.2</v>
          </cell>
          <cell r="E14">
            <v>44.4</v>
          </cell>
        </row>
        <row r="15">
          <cell r="B15">
            <v>1913</v>
          </cell>
          <cell r="C15">
            <v>588.6</v>
          </cell>
          <cell r="D15">
            <v>105</v>
          </cell>
          <cell r="E15">
            <v>30.4</v>
          </cell>
        </row>
        <row r="16">
          <cell r="B16">
            <v>1914</v>
          </cell>
          <cell r="C16">
            <v>785.4</v>
          </cell>
          <cell r="D16">
            <v>22</v>
          </cell>
          <cell r="E16">
            <v>50.2</v>
          </cell>
        </row>
        <row r="17">
          <cell r="B17">
            <v>1915</v>
          </cell>
          <cell r="C17">
            <v>939.9</v>
          </cell>
          <cell r="D17">
            <v>128.30000000000001</v>
          </cell>
          <cell r="E17">
            <v>62.1</v>
          </cell>
        </row>
        <row r="18">
          <cell r="B18">
            <v>1916</v>
          </cell>
          <cell r="C18">
            <v>675.1</v>
          </cell>
          <cell r="D18">
            <v>69.5</v>
          </cell>
          <cell r="E18">
            <v>41.8</v>
          </cell>
        </row>
        <row r="19">
          <cell r="B19">
            <v>1917</v>
          </cell>
          <cell r="C19">
            <v>445.8</v>
          </cell>
          <cell r="D19">
            <v>161.1</v>
          </cell>
          <cell r="E19">
            <v>20.5</v>
          </cell>
        </row>
        <row r="20">
          <cell r="B20">
            <v>1918</v>
          </cell>
          <cell r="C20">
            <v>647.20000000000005</v>
          </cell>
          <cell r="D20">
            <v>99.7</v>
          </cell>
          <cell r="E20">
            <v>36.799999999999997</v>
          </cell>
        </row>
        <row r="21">
          <cell r="B21">
            <v>1919</v>
          </cell>
          <cell r="C21">
            <v>661</v>
          </cell>
          <cell r="D21">
            <v>164.8</v>
          </cell>
          <cell r="E21">
            <v>29.4</v>
          </cell>
        </row>
        <row r="22">
          <cell r="B22">
            <v>1920</v>
          </cell>
          <cell r="C22">
            <v>647.4</v>
          </cell>
          <cell r="D22">
            <v>113.4</v>
          </cell>
          <cell r="E22">
            <v>64.3</v>
          </cell>
        </row>
        <row r="23">
          <cell r="B23">
            <v>1921</v>
          </cell>
          <cell r="C23">
            <v>478.2</v>
          </cell>
          <cell r="D23">
            <v>86.4</v>
          </cell>
          <cell r="E23">
            <v>33.6</v>
          </cell>
        </row>
        <row r="24">
          <cell r="B24">
            <v>1922</v>
          </cell>
          <cell r="C24">
            <v>656</v>
          </cell>
          <cell r="D24">
            <v>123.1</v>
          </cell>
          <cell r="E24">
            <v>32.5</v>
          </cell>
        </row>
        <row r="25">
          <cell r="B25">
            <v>1923</v>
          </cell>
          <cell r="C25">
            <v>627.5</v>
          </cell>
          <cell r="D25">
            <v>129.9</v>
          </cell>
          <cell r="E25">
            <v>38.6</v>
          </cell>
        </row>
        <row r="26">
          <cell r="B26">
            <v>1924</v>
          </cell>
          <cell r="C26">
            <v>658.4</v>
          </cell>
          <cell r="D26">
            <v>101.2</v>
          </cell>
          <cell r="E26">
            <v>50</v>
          </cell>
        </row>
        <row r="27">
          <cell r="B27">
            <v>1925</v>
          </cell>
          <cell r="C27">
            <v>657.1</v>
          </cell>
          <cell r="D27">
            <v>71.099999999999994</v>
          </cell>
          <cell r="E27">
            <v>41.3</v>
          </cell>
        </row>
        <row r="28">
          <cell r="B28">
            <v>1926</v>
          </cell>
          <cell r="C28">
            <v>631.1</v>
          </cell>
          <cell r="D28">
            <v>60.1</v>
          </cell>
          <cell r="E28">
            <v>39.700000000000003</v>
          </cell>
        </row>
        <row r="29">
          <cell r="B29">
            <v>1927</v>
          </cell>
          <cell r="C29">
            <v>587.6</v>
          </cell>
          <cell r="D29">
            <v>64.900000000000006</v>
          </cell>
          <cell r="E29">
            <v>26.8</v>
          </cell>
        </row>
        <row r="30">
          <cell r="B30">
            <v>1928</v>
          </cell>
          <cell r="C30">
            <v>434.3</v>
          </cell>
          <cell r="D30">
            <v>59.7</v>
          </cell>
          <cell r="E30">
            <v>22.7</v>
          </cell>
        </row>
        <row r="31">
          <cell r="B31">
            <v>1929</v>
          </cell>
          <cell r="C31">
            <v>693.6</v>
          </cell>
          <cell r="D31">
            <v>140</v>
          </cell>
          <cell r="E31">
            <v>61.6</v>
          </cell>
        </row>
        <row r="32">
          <cell r="B32">
            <v>1930</v>
          </cell>
          <cell r="C32">
            <v>720.3</v>
          </cell>
          <cell r="D32">
            <v>137</v>
          </cell>
          <cell r="E32">
            <v>35.1</v>
          </cell>
        </row>
        <row r="33">
          <cell r="B33">
            <v>1931</v>
          </cell>
          <cell r="C33">
            <v>615</v>
          </cell>
          <cell r="D33">
            <v>114.3</v>
          </cell>
          <cell r="E33">
            <v>43.2</v>
          </cell>
        </row>
        <row r="34">
          <cell r="B34">
            <v>1932</v>
          </cell>
          <cell r="C34">
            <v>548.1</v>
          </cell>
          <cell r="D34">
            <v>42.2</v>
          </cell>
          <cell r="E34">
            <v>29.2</v>
          </cell>
        </row>
        <row r="35">
          <cell r="B35">
            <v>1933</v>
          </cell>
          <cell r="C35">
            <v>672.6</v>
          </cell>
          <cell r="D35">
            <v>74</v>
          </cell>
          <cell r="E35">
            <v>35.1</v>
          </cell>
        </row>
        <row r="36">
          <cell r="B36">
            <v>1934</v>
          </cell>
          <cell r="C36">
            <v>603.70000000000005</v>
          </cell>
          <cell r="D36">
            <v>62.1</v>
          </cell>
          <cell r="E36">
            <v>48.4</v>
          </cell>
        </row>
        <row r="37">
          <cell r="B37">
            <v>1935</v>
          </cell>
          <cell r="C37">
            <v>621.4</v>
          </cell>
          <cell r="D37">
            <v>213.1</v>
          </cell>
          <cell r="E37">
            <v>37.299999999999997</v>
          </cell>
        </row>
        <row r="38">
          <cell r="B38">
            <v>1936</v>
          </cell>
          <cell r="C38">
            <v>770.6</v>
          </cell>
          <cell r="D38">
            <v>90.6</v>
          </cell>
          <cell r="E38">
            <v>40</v>
          </cell>
        </row>
        <row r="39">
          <cell r="B39">
            <v>1937</v>
          </cell>
          <cell r="C39">
            <v>987.5</v>
          </cell>
          <cell r="D39">
            <v>172</v>
          </cell>
          <cell r="E39">
            <v>93.9</v>
          </cell>
        </row>
        <row r="40">
          <cell r="B40">
            <v>1938</v>
          </cell>
          <cell r="C40">
            <v>581.79999999999995</v>
          </cell>
          <cell r="D40">
            <v>82.3</v>
          </cell>
          <cell r="E40">
            <v>22.3</v>
          </cell>
        </row>
        <row r="41">
          <cell r="B41">
            <v>1939</v>
          </cell>
          <cell r="C41">
            <v>742</v>
          </cell>
          <cell r="D41">
            <v>47.9</v>
          </cell>
          <cell r="E41">
            <v>31.9</v>
          </cell>
        </row>
        <row r="42">
          <cell r="B42">
            <v>1940</v>
          </cell>
          <cell r="C42">
            <v>776.2</v>
          </cell>
          <cell r="D42">
            <v>156.5</v>
          </cell>
          <cell r="E42">
            <v>46</v>
          </cell>
        </row>
        <row r="43">
          <cell r="B43">
            <v>1941</v>
          </cell>
          <cell r="C43">
            <v>608.4</v>
          </cell>
          <cell r="D43">
            <v>100</v>
          </cell>
          <cell r="E43">
            <v>37</v>
          </cell>
        </row>
        <row r="44">
          <cell r="B44">
            <v>1942</v>
          </cell>
          <cell r="C44">
            <v>559.29999999999995</v>
          </cell>
          <cell r="D44">
            <v>161.69999999999999</v>
          </cell>
          <cell r="E44">
            <v>42.9</v>
          </cell>
        </row>
        <row r="45">
          <cell r="B45">
            <v>1943</v>
          </cell>
          <cell r="C45">
            <v>466</v>
          </cell>
          <cell r="D45">
            <v>97.2</v>
          </cell>
          <cell r="E45">
            <v>39.4</v>
          </cell>
        </row>
        <row r="46">
          <cell r="B46">
            <v>1944</v>
          </cell>
          <cell r="C46">
            <v>721.3</v>
          </cell>
          <cell r="D46">
            <v>151.5</v>
          </cell>
          <cell r="E46">
            <v>33</v>
          </cell>
        </row>
        <row r="47">
          <cell r="B47">
            <v>1945</v>
          </cell>
          <cell r="C47">
            <v>584.70000000000005</v>
          </cell>
          <cell r="D47">
            <v>156.5</v>
          </cell>
          <cell r="E47">
            <v>38.700000000000003</v>
          </cell>
        </row>
        <row r="48">
          <cell r="B48">
            <v>1946</v>
          </cell>
          <cell r="C48">
            <v>555.29999999999995</v>
          </cell>
          <cell r="D48">
            <v>47.2</v>
          </cell>
          <cell r="E48">
            <v>29.9</v>
          </cell>
        </row>
        <row r="49">
          <cell r="B49">
            <v>1947</v>
          </cell>
          <cell r="C49">
            <v>438.3</v>
          </cell>
          <cell r="D49">
            <v>180.5</v>
          </cell>
          <cell r="E49">
            <v>26.4</v>
          </cell>
        </row>
        <row r="50">
          <cell r="B50">
            <v>1948</v>
          </cell>
          <cell r="C50">
            <v>532.20000000000005</v>
          </cell>
          <cell r="D50">
            <v>59.8</v>
          </cell>
          <cell r="E50">
            <v>23.4</v>
          </cell>
        </row>
        <row r="51">
          <cell r="B51">
            <v>1949</v>
          </cell>
          <cell r="C51">
            <v>557.20000000000005</v>
          </cell>
          <cell r="D51">
            <v>31.3</v>
          </cell>
          <cell r="E51">
            <v>35.5</v>
          </cell>
        </row>
        <row r="52">
          <cell r="B52">
            <v>1950</v>
          </cell>
          <cell r="C52">
            <v>619.6</v>
          </cell>
          <cell r="D52">
            <v>97.9</v>
          </cell>
          <cell r="E52">
            <v>33.799999999999997</v>
          </cell>
        </row>
        <row r="53">
          <cell r="B53">
            <v>1951</v>
          </cell>
          <cell r="C53">
            <v>647</v>
          </cell>
          <cell r="D53">
            <v>73</v>
          </cell>
          <cell r="E53">
            <v>30.7</v>
          </cell>
        </row>
        <row r="54">
          <cell r="B54">
            <v>1952</v>
          </cell>
          <cell r="C54">
            <v>787.4</v>
          </cell>
          <cell r="D54">
            <v>229.6</v>
          </cell>
          <cell r="E54">
            <v>44.8</v>
          </cell>
        </row>
        <row r="55">
          <cell r="B55">
            <v>1953</v>
          </cell>
          <cell r="C55">
            <v>528</v>
          </cell>
          <cell r="D55">
            <v>81.7</v>
          </cell>
          <cell r="E55">
            <v>37.5</v>
          </cell>
        </row>
        <row r="56">
          <cell r="B56">
            <v>1954</v>
          </cell>
          <cell r="C56">
            <v>642.79999999999995</v>
          </cell>
          <cell r="D56">
            <v>106.1</v>
          </cell>
          <cell r="E56">
            <v>78</v>
          </cell>
        </row>
        <row r="57">
          <cell r="B57">
            <v>1955</v>
          </cell>
          <cell r="C57">
            <v>898.8</v>
          </cell>
          <cell r="D57">
            <v>117.2</v>
          </cell>
          <cell r="E57">
            <v>71</v>
          </cell>
        </row>
        <row r="58">
          <cell r="B58">
            <v>1956</v>
          </cell>
          <cell r="C58">
            <v>567.4</v>
          </cell>
          <cell r="D58">
            <v>150.69999999999999</v>
          </cell>
          <cell r="E58">
            <v>31.4</v>
          </cell>
        </row>
        <row r="59">
          <cell r="B59">
            <v>1957</v>
          </cell>
          <cell r="C59">
            <v>566</v>
          </cell>
          <cell r="D59">
            <v>57.9</v>
          </cell>
          <cell r="E59">
            <v>40.5</v>
          </cell>
        </row>
        <row r="60">
          <cell r="B60">
            <v>1958</v>
          </cell>
          <cell r="C60">
            <v>556.20000000000005</v>
          </cell>
          <cell r="D60">
            <v>72.599999999999994</v>
          </cell>
          <cell r="E60">
            <v>33.5</v>
          </cell>
        </row>
        <row r="61">
          <cell r="B61">
            <v>1959</v>
          </cell>
          <cell r="C61">
            <v>536</v>
          </cell>
          <cell r="D61">
            <v>78.599999999999994</v>
          </cell>
          <cell r="E61">
            <v>37.6</v>
          </cell>
        </row>
        <row r="62">
          <cell r="B62">
            <v>1960</v>
          </cell>
          <cell r="C62">
            <v>565.6</v>
          </cell>
          <cell r="D62">
            <v>52.2</v>
          </cell>
          <cell r="E62">
            <v>36.5</v>
          </cell>
        </row>
        <row r="63">
          <cell r="B63">
            <v>1961</v>
          </cell>
          <cell r="C63">
            <v>400.9</v>
          </cell>
          <cell r="D63">
            <v>34.1</v>
          </cell>
          <cell r="E63">
            <v>27.3</v>
          </cell>
        </row>
        <row r="64">
          <cell r="B64">
            <v>1962</v>
          </cell>
          <cell r="C64">
            <v>532.5</v>
          </cell>
          <cell r="D64">
            <v>148.9</v>
          </cell>
          <cell r="E64">
            <v>41.9</v>
          </cell>
        </row>
        <row r="65">
          <cell r="B65">
            <v>1963</v>
          </cell>
          <cell r="C65">
            <v>657.7</v>
          </cell>
          <cell r="D65">
            <v>150.1</v>
          </cell>
          <cell r="E65">
            <v>60.9</v>
          </cell>
        </row>
        <row r="66">
          <cell r="B66">
            <v>1964</v>
          </cell>
          <cell r="C66">
            <v>621.4</v>
          </cell>
          <cell r="D66">
            <v>65</v>
          </cell>
          <cell r="E66">
            <v>35.9</v>
          </cell>
        </row>
        <row r="67">
          <cell r="B67">
            <v>1965</v>
          </cell>
          <cell r="C67">
            <v>815.9</v>
          </cell>
          <cell r="D67">
            <v>82.8</v>
          </cell>
          <cell r="E67">
            <v>35.9</v>
          </cell>
        </row>
        <row r="68">
          <cell r="B68">
            <v>1966</v>
          </cell>
          <cell r="C68">
            <v>743.6</v>
          </cell>
          <cell r="D68">
            <v>59.5</v>
          </cell>
          <cell r="E68">
            <v>34.5</v>
          </cell>
        </row>
        <row r="69">
          <cell r="B69">
            <v>1967</v>
          </cell>
          <cell r="C69">
            <v>505</v>
          </cell>
          <cell r="D69">
            <v>69.7</v>
          </cell>
          <cell r="E69">
            <v>42.2</v>
          </cell>
        </row>
        <row r="70">
          <cell r="B70">
            <v>1968</v>
          </cell>
          <cell r="C70">
            <v>497.9</v>
          </cell>
          <cell r="D70">
            <v>92.3</v>
          </cell>
          <cell r="E70">
            <v>28.9</v>
          </cell>
        </row>
        <row r="71">
          <cell r="B71">
            <v>1969</v>
          </cell>
          <cell r="C71">
            <v>682.8</v>
          </cell>
          <cell r="D71">
            <v>185.9</v>
          </cell>
          <cell r="E71">
            <v>28.3</v>
          </cell>
        </row>
        <row r="72">
          <cell r="B72">
            <v>1970</v>
          </cell>
          <cell r="C72">
            <v>664.7</v>
          </cell>
          <cell r="D72">
            <v>179.5</v>
          </cell>
          <cell r="E72">
            <v>40.299999999999997</v>
          </cell>
        </row>
        <row r="73">
          <cell r="B73">
            <v>1971</v>
          </cell>
          <cell r="C73">
            <v>460.2</v>
          </cell>
          <cell r="D73">
            <v>78.400000000000006</v>
          </cell>
          <cell r="E73">
            <v>32.299999999999997</v>
          </cell>
        </row>
        <row r="74">
          <cell r="B74">
            <v>1972</v>
          </cell>
          <cell r="C74">
            <v>609.20000000000005</v>
          </cell>
          <cell r="D74">
            <v>46.2</v>
          </cell>
          <cell r="E74">
            <v>37.299999999999997</v>
          </cell>
        </row>
        <row r="75">
          <cell r="B75">
            <v>1973</v>
          </cell>
          <cell r="C75">
            <v>397.7</v>
          </cell>
          <cell r="D75">
            <v>84.8</v>
          </cell>
          <cell r="E75">
            <v>27.9</v>
          </cell>
        </row>
        <row r="76">
          <cell r="B76">
            <v>1974</v>
          </cell>
          <cell r="C76">
            <v>659</v>
          </cell>
          <cell r="D76">
            <v>51.2</v>
          </cell>
          <cell r="E76">
            <v>42.6</v>
          </cell>
        </row>
        <row r="77">
          <cell r="B77">
            <v>1975</v>
          </cell>
          <cell r="C77">
            <v>519.4</v>
          </cell>
          <cell r="D77">
            <v>69.3</v>
          </cell>
          <cell r="E77">
            <v>51.4</v>
          </cell>
        </row>
        <row r="78">
          <cell r="B78">
            <v>1976</v>
          </cell>
          <cell r="C78">
            <v>668.6</v>
          </cell>
          <cell r="D78">
            <v>96.3</v>
          </cell>
          <cell r="E78">
            <v>30.4</v>
          </cell>
        </row>
        <row r="79">
          <cell r="B79">
            <v>1977</v>
          </cell>
          <cell r="C79">
            <v>551.4</v>
          </cell>
          <cell r="D79">
            <v>101.9</v>
          </cell>
          <cell r="E79">
            <v>24.5</v>
          </cell>
        </row>
        <row r="80">
          <cell r="B80">
            <v>1978</v>
          </cell>
          <cell r="C80">
            <v>595.5</v>
          </cell>
          <cell r="D80">
            <v>81.2</v>
          </cell>
          <cell r="E80">
            <v>61.5</v>
          </cell>
        </row>
        <row r="81">
          <cell r="B81">
            <v>1979</v>
          </cell>
          <cell r="C81">
            <v>565.70000000000005</v>
          </cell>
          <cell r="D81">
            <v>92.2</v>
          </cell>
          <cell r="E81">
            <v>22.4</v>
          </cell>
        </row>
        <row r="82">
          <cell r="B82">
            <v>1980</v>
          </cell>
          <cell r="C82">
            <v>670.1</v>
          </cell>
          <cell r="D82">
            <v>205.1</v>
          </cell>
          <cell r="E82">
            <v>34.6</v>
          </cell>
        </row>
        <row r="83">
          <cell r="B83">
            <v>1981</v>
          </cell>
          <cell r="C83">
            <v>513.29999999999995</v>
          </cell>
          <cell r="D83">
            <v>151.69999999999999</v>
          </cell>
          <cell r="E83">
            <v>34.799999999999997</v>
          </cell>
        </row>
        <row r="84">
          <cell r="B84">
            <v>1982</v>
          </cell>
          <cell r="C84">
            <v>456.2</v>
          </cell>
          <cell r="D84">
            <v>46.5</v>
          </cell>
          <cell r="E84">
            <v>28.9</v>
          </cell>
        </row>
        <row r="85">
          <cell r="B85">
            <v>1983</v>
          </cell>
          <cell r="C85">
            <v>450.3</v>
          </cell>
          <cell r="D85">
            <v>80.5</v>
          </cell>
          <cell r="E85">
            <v>56.7</v>
          </cell>
        </row>
        <row r="86">
          <cell r="B86">
            <v>1984</v>
          </cell>
          <cell r="C86">
            <v>619.4</v>
          </cell>
          <cell r="D86">
            <v>138.19999999999999</v>
          </cell>
          <cell r="E86">
            <v>40.1</v>
          </cell>
        </row>
        <row r="87">
          <cell r="B87">
            <v>1985</v>
          </cell>
          <cell r="C87">
            <v>448.1</v>
          </cell>
          <cell r="D87">
            <v>66.2</v>
          </cell>
          <cell r="E87">
            <v>33.799999999999997</v>
          </cell>
        </row>
        <row r="88">
          <cell r="B88">
            <v>1986</v>
          </cell>
          <cell r="C88">
            <v>414.1</v>
          </cell>
          <cell r="D88">
            <v>132.1</v>
          </cell>
          <cell r="E88">
            <v>30.6</v>
          </cell>
        </row>
        <row r="89">
          <cell r="B89">
            <v>1987</v>
          </cell>
          <cell r="C89">
            <v>530.5</v>
          </cell>
          <cell r="D89">
            <v>57.9</v>
          </cell>
          <cell r="E89">
            <v>33</v>
          </cell>
        </row>
        <row r="90">
          <cell r="B90">
            <v>1988</v>
          </cell>
          <cell r="C90">
            <v>659</v>
          </cell>
          <cell r="D90">
            <v>88.2</v>
          </cell>
          <cell r="E90">
            <v>51.8</v>
          </cell>
        </row>
        <row r="91">
          <cell r="B91">
            <v>1989</v>
          </cell>
          <cell r="C91">
            <v>560.5</v>
          </cell>
          <cell r="D91">
            <v>8.1999999999999993</v>
          </cell>
          <cell r="E91">
            <v>75.099999999999994</v>
          </cell>
        </row>
        <row r="92">
          <cell r="B92">
            <v>1990</v>
          </cell>
          <cell r="C92">
            <v>415.7</v>
          </cell>
          <cell r="D92">
            <v>21.4</v>
          </cell>
          <cell r="E92">
            <v>31.1</v>
          </cell>
        </row>
        <row r="93">
          <cell r="B93">
            <v>1991</v>
          </cell>
          <cell r="C93">
            <v>594</v>
          </cell>
          <cell r="D93">
            <v>66.8</v>
          </cell>
          <cell r="E93">
            <v>40.1</v>
          </cell>
        </row>
        <row r="94">
          <cell r="B94">
            <v>1992</v>
          </cell>
          <cell r="C94">
            <v>364.1</v>
          </cell>
          <cell r="D94">
            <v>25.7</v>
          </cell>
          <cell r="E94">
            <v>26.8</v>
          </cell>
        </row>
        <row r="95">
          <cell r="B95">
            <v>1993</v>
          </cell>
          <cell r="C95">
            <v>505.4</v>
          </cell>
          <cell r="D95">
            <v>103.8</v>
          </cell>
          <cell r="E95">
            <v>50.9</v>
          </cell>
        </row>
        <row r="96">
          <cell r="B96">
            <v>1994</v>
          </cell>
          <cell r="C96">
            <v>481.1</v>
          </cell>
          <cell r="D96">
            <v>25.9</v>
          </cell>
          <cell r="E96">
            <v>40.700000000000003</v>
          </cell>
        </row>
        <row r="97">
          <cell r="B97">
            <v>1995</v>
          </cell>
          <cell r="C97">
            <v>574.9</v>
          </cell>
          <cell r="D97">
            <v>118.8</v>
          </cell>
          <cell r="E97">
            <v>25.2</v>
          </cell>
        </row>
        <row r="98">
          <cell r="B98">
            <v>1996</v>
          </cell>
          <cell r="C98">
            <v>527.5</v>
          </cell>
          <cell r="D98">
            <v>132.4</v>
          </cell>
          <cell r="E98">
            <v>49.9</v>
          </cell>
        </row>
        <row r="99">
          <cell r="B99">
            <v>1997</v>
          </cell>
          <cell r="C99">
            <v>326.60000000000002</v>
          </cell>
          <cell r="D99">
            <v>49.4</v>
          </cell>
          <cell r="E99">
            <v>20.3</v>
          </cell>
        </row>
        <row r="100">
          <cell r="B100">
            <v>1998</v>
          </cell>
          <cell r="C100">
            <v>643</v>
          </cell>
          <cell r="D100">
            <v>39.299999999999997</v>
          </cell>
          <cell r="E100">
            <v>32.9</v>
          </cell>
        </row>
        <row r="101">
          <cell r="B101">
            <v>1999</v>
          </cell>
          <cell r="C101">
            <v>842.2</v>
          </cell>
          <cell r="D101">
            <v>122.9</v>
          </cell>
          <cell r="E101">
            <v>49.9</v>
          </cell>
        </row>
        <row r="102">
          <cell r="B102">
            <v>2000</v>
          </cell>
          <cell r="C102">
            <v>388.6</v>
          </cell>
          <cell r="D102">
            <v>43</v>
          </cell>
          <cell r="E102">
            <v>26.6</v>
          </cell>
        </row>
        <row r="103">
          <cell r="B103">
            <v>2001</v>
          </cell>
          <cell r="C103">
            <v>548.20000000000005</v>
          </cell>
          <cell r="D103">
            <v>91.8</v>
          </cell>
          <cell r="E103">
            <v>39.9</v>
          </cell>
        </row>
        <row r="104">
          <cell r="B104">
            <v>2002</v>
          </cell>
          <cell r="C104">
            <v>494.1</v>
          </cell>
          <cell r="D104">
            <v>42.5</v>
          </cell>
          <cell r="E104">
            <v>46.4</v>
          </cell>
        </row>
        <row r="105">
          <cell r="B105">
            <v>2003</v>
          </cell>
          <cell r="C105">
            <v>344.7</v>
          </cell>
          <cell r="D105">
            <v>64.7</v>
          </cell>
          <cell r="E105">
            <v>28.9</v>
          </cell>
        </row>
        <row r="106">
          <cell r="B106">
            <v>2004</v>
          </cell>
          <cell r="C106">
            <v>533.6</v>
          </cell>
          <cell r="D106">
            <v>85</v>
          </cell>
          <cell r="E106">
            <v>28</v>
          </cell>
        </row>
        <row r="107">
          <cell r="B107">
            <v>2005</v>
          </cell>
          <cell r="C107">
            <v>696.3</v>
          </cell>
          <cell r="D107">
            <v>136.19999999999999</v>
          </cell>
          <cell r="E107">
            <v>69.599999999999994</v>
          </cell>
        </row>
        <row r="108">
          <cell r="B108">
            <v>2006</v>
          </cell>
          <cell r="C108">
            <v>464</v>
          </cell>
          <cell r="D108">
            <v>58</v>
          </cell>
          <cell r="E108">
            <v>49.4</v>
          </cell>
        </row>
        <row r="109">
          <cell r="B109">
            <v>2007</v>
          </cell>
          <cell r="C109">
            <v>472.2</v>
          </cell>
          <cell r="D109">
            <v>49.9</v>
          </cell>
          <cell r="E109">
            <v>28.8</v>
          </cell>
        </row>
        <row r="110">
          <cell r="B110">
            <v>2008</v>
          </cell>
          <cell r="C110">
            <v>565</v>
          </cell>
          <cell r="D110">
            <v>56.1</v>
          </cell>
          <cell r="E110">
            <v>24.6</v>
          </cell>
        </row>
        <row r="111">
          <cell r="B111">
            <v>2009</v>
          </cell>
          <cell r="C111">
            <v>479.1</v>
          </cell>
          <cell r="D111">
            <v>42.4</v>
          </cell>
          <cell r="E111">
            <v>27</v>
          </cell>
        </row>
        <row r="112">
          <cell r="B112">
            <v>2010</v>
          </cell>
          <cell r="C112">
            <v>815.2</v>
          </cell>
          <cell r="D112">
            <v>133.5</v>
          </cell>
          <cell r="E112">
            <v>67.3</v>
          </cell>
        </row>
      </sheetData>
      <sheetData sheetId="5">
        <row r="2">
          <cell r="C2" t="str">
            <v xml:space="preserve">hőség napok száma,  ≥ 30 °C </v>
          </cell>
          <cell r="D2" t="str">
            <v xml:space="preserve">Csapadékos napok száma,  ≥ 0,1 mm </v>
          </cell>
          <cell r="E2" t="str">
            <v xml:space="preserve">Zivataros napok száma,  </v>
          </cell>
        </row>
        <row r="3">
          <cell r="B3">
            <v>1901</v>
          </cell>
          <cell r="C3">
            <v>20</v>
          </cell>
          <cell r="D3">
            <v>137</v>
          </cell>
          <cell r="E3">
            <v>28</v>
          </cell>
        </row>
        <row r="4">
          <cell r="B4">
            <v>1902</v>
          </cell>
          <cell r="C4">
            <v>10</v>
          </cell>
          <cell r="D4">
            <v>121</v>
          </cell>
          <cell r="E4">
            <v>24</v>
          </cell>
        </row>
        <row r="5">
          <cell r="B5">
            <v>1903</v>
          </cell>
          <cell r="C5">
            <v>8</v>
          </cell>
          <cell r="D5">
            <v>140</v>
          </cell>
          <cell r="E5">
            <v>25</v>
          </cell>
        </row>
        <row r="6">
          <cell r="B6">
            <v>1904</v>
          </cell>
          <cell r="C6">
            <v>26</v>
          </cell>
          <cell r="D6">
            <v>126</v>
          </cell>
          <cell r="E6">
            <v>11</v>
          </cell>
        </row>
        <row r="7">
          <cell r="B7">
            <v>1905</v>
          </cell>
          <cell r="C7">
            <v>26</v>
          </cell>
          <cell r="D7">
            <v>136</v>
          </cell>
          <cell r="E7">
            <v>27</v>
          </cell>
        </row>
        <row r="8">
          <cell r="B8">
            <v>1906</v>
          </cell>
          <cell r="C8">
            <v>15</v>
          </cell>
          <cell r="D8">
            <v>129</v>
          </cell>
          <cell r="E8">
            <v>26</v>
          </cell>
        </row>
        <row r="9">
          <cell r="B9">
            <v>1907</v>
          </cell>
          <cell r="C9">
            <v>7</v>
          </cell>
          <cell r="D9">
            <v>128</v>
          </cell>
          <cell r="E9">
            <v>18</v>
          </cell>
        </row>
        <row r="10">
          <cell r="B10">
            <v>1908</v>
          </cell>
          <cell r="C10">
            <v>13</v>
          </cell>
          <cell r="D10">
            <v>108</v>
          </cell>
          <cell r="E10">
            <v>19</v>
          </cell>
        </row>
        <row r="11">
          <cell r="B11">
            <v>1909</v>
          </cell>
          <cell r="C11">
            <v>11</v>
          </cell>
          <cell r="D11">
            <v>130</v>
          </cell>
          <cell r="E11">
            <v>28</v>
          </cell>
        </row>
        <row r="12">
          <cell r="B12">
            <v>1910</v>
          </cell>
          <cell r="C12">
            <v>11</v>
          </cell>
          <cell r="D12">
            <v>142</v>
          </cell>
          <cell r="E12">
            <v>29</v>
          </cell>
        </row>
        <row r="13">
          <cell r="B13">
            <v>1911</v>
          </cell>
          <cell r="C13">
            <v>22</v>
          </cell>
          <cell r="D13">
            <v>139</v>
          </cell>
          <cell r="E13">
            <v>32</v>
          </cell>
        </row>
        <row r="14">
          <cell r="B14">
            <v>1912</v>
          </cell>
          <cell r="C14">
            <v>7</v>
          </cell>
          <cell r="D14">
            <v>145</v>
          </cell>
          <cell r="E14">
            <v>19</v>
          </cell>
        </row>
        <row r="15">
          <cell r="B15">
            <v>1913</v>
          </cell>
          <cell r="C15">
            <v>2</v>
          </cell>
          <cell r="D15">
            <v>125</v>
          </cell>
          <cell r="E15">
            <v>22</v>
          </cell>
        </row>
        <row r="16">
          <cell r="B16">
            <v>1914</v>
          </cell>
          <cell r="C16">
            <v>10</v>
          </cell>
          <cell r="D16">
            <v>119</v>
          </cell>
          <cell r="E16">
            <v>29</v>
          </cell>
        </row>
        <row r="17">
          <cell r="B17">
            <v>1915</v>
          </cell>
          <cell r="C17">
            <v>11</v>
          </cell>
          <cell r="D17">
            <v>179</v>
          </cell>
          <cell r="E17">
            <v>29</v>
          </cell>
        </row>
        <row r="18">
          <cell r="B18">
            <v>1916</v>
          </cell>
          <cell r="C18">
            <v>14</v>
          </cell>
          <cell r="D18">
            <v>157</v>
          </cell>
          <cell r="E18">
            <v>32</v>
          </cell>
        </row>
        <row r="19">
          <cell r="B19">
            <v>1917</v>
          </cell>
          <cell r="C19">
            <v>42</v>
          </cell>
          <cell r="D19">
            <v>133</v>
          </cell>
          <cell r="E19">
            <v>23</v>
          </cell>
        </row>
        <row r="20">
          <cell r="B20">
            <v>1918</v>
          </cell>
          <cell r="C20">
            <v>20</v>
          </cell>
          <cell r="D20">
            <v>145</v>
          </cell>
          <cell r="E20">
            <v>22</v>
          </cell>
        </row>
        <row r="21">
          <cell r="B21">
            <v>1919</v>
          </cell>
          <cell r="C21">
            <v>20</v>
          </cell>
          <cell r="D21">
            <v>164</v>
          </cell>
          <cell r="E21">
            <v>26</v>
          </cell>
        </row>
        <row r="22">
          <cell r="B22">
            <v>1920</v>
          </cell>
          <cell r="C22">
            <v>26</v>
          </cell>
          <cell r="D22">
            <v>149</v>
          </cell>
          <cell r="E22">
            <v>31</v>
          </cell>
        </row>
        <row r="23">
          <cell r="B23">
            <v>1921</v>
          </cell>
          <cell r="C23">
            <v>30</v>
          </cell>
          <cell r="D23">
            <v>119</v>
          </cell>
          <cell r="E23">
            <v>21</v>
          </cell>
        </row>
        <row r="24">
          <cell r="B24">
            <v>1922</v>
          </cell>
          <cell r="C24">
            <v>29</v>
          </cell>
          <cell r="D24">
            <v>152</v>
          </cell>
          <cell r="E24">
            <v>16</v>
          </cell>
        </row>
        <row r="25">
          <cell r="B25">
            <v>1923</v>
          </cell>
          <cell r="C25">
            <v>25</v>
          </cell>
          <cell r="D25">
            <v>158</v>
          </cell>
          <cell r="E25">
            <v>17</v>
          </cell>
        </row>
        <row r="26">
          <cell r="B26">
            <v>1924</v>
          </cell>
          <cell r="C26">
            <v>17</v>
          </cell>
          <cell r="D26">
            <v>135</v>
          </cell>
          <cell r="E26">
            <v>23</v>
          </cell>
        </row>
        <row r="27">
          <cell r="B27">
            <v>1925</v>
          </cell>
          <cell r="C27">
            <v>19</v>
          </cell>
          <cell r="D27">
            <v>148</v>
          </cell>
          <cell r="E27">
            <v>30</v>
          </cell>
        </row>
        <row r="28">
          <cell r="B28">
            <v>1926</v>
          </cell>
          <cell r="C28">
            <v>6</v>
          </cell>
          <cell r="D28">
            <v>155</v>
          </cell>
          <cell r="E28">
            <v>36</v>
          </cell>
        </row>
        <row r="29">
          <cell r="B29">
            <v>1927</v>
          </cell>
          <cell r="C29">
            <v>35</v>
          </cell>
          <cell r="D29">
            <v>152</v>
          </cell>
          <cell r="E29">
            <v>27</v>
          </cell>
        </row>
        <row r="30">
          <cell r="B30">
            <v>1928</v>
          </cell>
          <cell r="C30">
            <v>48</v>
          </cell>
          <cell r="D30">
            <v>133</v>
          </cell>
          <cell r="E30">
            <v>24</v>
          </cell>
        </row>
        <row r="31">
          <cell r="B31">
            <v>1929</v>
          </cell>
          <cell r="C31">
            <v>35</v>
          </cell>
          <cell r="D31">
            <v>129</v>
          </cell>
          <cell r="E31">
            <v>33</v>
          </cell>
        </row>
        <row r="32">
          <cell r="B32">
            <v>1930</v>
          </cell>
          <cell r="C32">
            <v>37</v>
          </cell>
          <cell r="D32">
            <v>148</v>
          </cell>
          <cell r="E32">
            <v>28</v>
          </cell>
        </row>
        <row r="33">
          <cell r="B33">
            <v>1931</v>
          </cell>
          <cell r="C33">
            <v>39</v>
          </cell>
          <cell r="D33">
            <v>147</v>
          </cell>
          <cell r="E33">
            <v>20</v>
          </cell>
        </row>
        <row r="34">
          <cell r="B34">
            <v>1932</v>
          </cell>
          <cell r="C34">
            <v>48</v>
          </cell>
          <cell r="D34">
            <v>120</v>
          </cell>
          <cell r="E34">
            <v>30</v>
          </cell>
        </row>
        <row r="35">
          <cell r="B35">
            <v>1933</v>
          </cell>
          <cell r="C35">
            <v>28</v>
          </cell>
          <cell r="D35">
            <v>129</v>
          </cell>
          <cell r="E35">
            <v>31</v>
          </cell>
        </row>
        <row r="36">
          <cell r="B36">
            <v>1934</v>
          </cell>
          <cell r="C36">
            <v>21</v>
          </cell>
          <cell r="D36">
            <v>121</v>
          </cell>
          <cell r="E36">
            <v>36</v>
          </cell>
        </row>
        <row r="37">
          <cell r="B37">
            <v>1935</v>
          </cell>
          <cell r="C37">
            <v>27</v>
          </cell>
          <cell r="D37">
            <v>139</v>
          </cell>
          <cell r="E37">
            <v>27</v>
          </cell>
        </row>
        <row r="38">
          <cell r="B38">
            <v>1936</v>
          </cell>
          <cell r="C38">
            <v>25</v>
          </cell>
          <cell r="D38">
            <v>152</v>
          </cell>
          <cell r="E38">
            <v>40</v>
          </cell>
        </row>
        <row r="39">
          <cell r="B39">
            <v>1937</v>
          </cell>
          <cell r="C39">
            <v>28</v>
          </cell>
          <cell r="D39">
            <v>165</v>
          </cell>
          <cell r="E39">
            <v>36</v>
          </cell>
        </row>
        <row r="40">
          <cell r="B40">
            <v>1938</v>
          </cell>
          <cell r="C40">
            <v>30</v>
          </cell>
          <cell r="D40">
            <v>128</v>
          </cell>
          <cell r="E40">
            <v>30</v>
          </cell>
        </row>
        <row r="41">
          <cell r="B41">
            <v>1939</v>
          </cell>
          <cell r="C41">
            <v>29</v>
          </cell>
          <cell r="D41">
            <v>138</v>
          </cell>
          <cell r="E41">
            <v>38</v>
          </cell>
        </row>
        <row r="42">
          <cell r="B42">
            <v>1940</v>
          </cell>
          <cell r="C42">
            <v>5</v>
          </cell>
          <cell r="D42">
            <v>157</v>
          </cell>
          <cell r="E42">
            <v>28</v>
          </cell>
        </row>
        <row r="43">
          <cell r="B43">
            <v>1941</v>
          </cell>
          <cell r="C43">
            <v>12</v>
          </cell>
          <cell r="D43">
            <v>150</v>
          </cell>
          <cell r="E43">
            <v>16</v>
          </cell>
        </row>
        <row r="44">
          <cell r="B44">
            <v>1942</v>
          </cell>
          <cell r="C44">
            <v>34</v>
          </cell>
          <cell r="D44">
            <v>124</v>
          </cell>
          <cell r="E44">
            <v>24</v>
          </cell>
        </row>
        <row r="45">
          <cell r="B45">
            <v>1943</v>
          </cell>
          <cell r="C45">
            <v>32</v>
          </cell>
          <cell r="D45">
            <v>119</v>
          </cell>
          <cell r="E45">
            <v>16</v>
          </cell>
        </row>
        <row r="46">
          <cell r="B46">
            <v>1944</v>
          </cell>
          <cell r="C46">
            <v>22</v>
          </cell>
          <cell r="D46">
            <v>144</v>
          </cell>
          <cell r="E46">
            <v>34</v>
          </cell>
        </row>
        <row r="47">
          <cell r="B47">
            <v>1945</v>
          </cell>
          <cell r="C47">
            <v>30</v>
          </cell>
          <cell r="D47">
            <v>130</v>
          </cell>
          <cell r="E47">
            <v>26</v>
          </cell>
        </row>
        <row r="48">
          <cell r="B48">
            <v>1946</v>
          </cell>
          <cell r="C48">
            <v>48</v>
          </cell>
          <cell r="D48">
            <v>131</v>
          </cell>
          <cell r="E48">
            <v>38</v>
          </cell>
        </row>
        <row r="49">
          <cell r="B49">
            <v>1947</v>
          </cell>
          <cell r="C49">
            <v>53</v>
          </cell>
          <cell r="D49">
            <v>138</v>
          </cell>
          <cell r="E49">
            <v>28</v>
          </cell>
        </row>
        <row r="50">
          <cell r="B50">
            <v>1948</v>
          </cell>
          <cell r="C50">
            <v>25</v>
          </cell>
          <cell r="D50">
            <v>133</v>
          </cell>
          <cell r="E50">
            <v>20</v>
          </cell>
        </row>
        <row r="51">
          <cell r="B51">
            <v>1949</v>
          </cell>
          <cell r="C51">
            <v>26</v>
          </cell>
          <cell r="D51">
            <v>127</v>
          </cell>
          <cell r="E51">
            <v>29</v>
          </cell>
        </row>
        <row r="52">
          <cell r="B52">
            <v>1950</v>
          </cell>
          <cell r="C52">
            <v>48</v>
          </cell>
          <cell r="D52">
            <v>132</v>
          </cell>
          <cell r="E52">
            <v>22</v>
          </cell>
        </row>
        <row r="53">
          <cell r="B53">
            <v>1951</v>
          </cell>
          <cell r="C53">
            <v>32</v>
          </cell>
          <cell r="D53">
            <v>136</v>
          </cell>
          <cell r="E53">
            <v>31</v>
          </cell>
        </row>
        <row r="54">
          <cell r="B54">
            <v>1952</v>
          </cell>
          <cell r="C54">
            <v>41</v>
          </cell>
          <cell r="D54">
            <v>152</v>
          </cell>
          <cell r="E54">
            <v>32</v>
          </cell>
        </row>
        <row r="55">
          <cell r="B55">
            <v>1953</v>
          </cell>
          <cell r="C55">
            <v>20</v>
          </cell>
          <cell r="D55">
            <v>98</v>
          </cell>
          <cell r="E55">
            <v>29</v>
          </cell>
        </row>
        <row r="56">
          <cell r="B56">
            <v>1954</v>
          </cell>
          <cell r="C56">
            <v>27</v>
          </cell>
          <cell r="D56">
            <v>141</v>
          </cell>
          <cell r="E56">
            <v>30</v>
          </cell>
        </row>
        <row r="57">
          <cell r="B57">
            <v>1955</v>
          </cell>
          <cell r="C57">
            <v>5</v>
          </cell>
          <cell r="D57">
            <v>149</v>
          </cell>
          <cell r="E57">
            <v>35</v>
          </cell>
        </row>
        <row r="58">
          <cell r="B58">
            <v>1956</v>
          </cell>
          <cell r="C58">
            <v>15</v>
          </cell>
          <cell r="D58">
            <v>139</v>
          </cell>
          <cell r="E58">
            <v>35</v>
          </cell>
        </row>
        <row r="59">
          <cell r="B59">
            <v>1957</v>
          </cell>
          <cell r="C59">
            <v>20</v>
          </cell>
          <cell r="D59">
            <v>130</v>
          </cell>
          <cell r="E59">
            <v>29</v>
          </cell>
        </row>
        <row r="60">
          <cell r="B60">
            <v>1958</v>
          </cell>
          <cell r="C60">
            <v>25</v>
          </cell>
          <cell r="D60">
            <v>124</v>
          </cell>
          <cell r="E60">
            <v>24</v>
          </cell>
        </row>
        <row r="61">
          <cell r="B61">
            <v>1959</v>
          </cell>
          <cell r="C61">
            <v>11</v>
          </cell>
          <cell r="D61">
            <v>106</v>
          </cell>
          <cell r="E61">
            <v>30</v>
          </cell>
        </row>
        <row r="62">
          <cell r="B62">
            <v>1960</v>
          </cell>
          <cell r="C62">
            <v>12</v>
          </cell>
          <cell r="D62">
            <v>136</v>
          </cell>
          <cell r="E62">
            <v>33</v>
          </cell>
        </row>
        <row r="63">
          <cell r="B63">
            <v>1961</v>
          </cell>
          <cell r="C63">
            <v>27</v>
          </cell>
          <cell r="D63">
            <v>100</v>
          </cell>
          <cell r="E63">
            <v>18</v>
          </cell>
        </row>
        <row r="64">
          <cell r="B64">
            <v>1962</v>
          </cell>
          <cell r="C64">
            <v>24</v>
          </cell>
          <cell r="D64">
            <v>126</v>
          </cell>
          <cell r="E64">
            <v>18</v>
          </cell>
        </row>
        <row r="65">
          <cell r="B65">
            <v>1963</v>
          </cell>
          <cell r="C65">
            <v>25</v>
          </cell>
          <cell r="D65">
            <v>138</v>
          </cell>
          <cell r="E65">
            <v>26</v>
          </cell>
        </row>
        <row r="66">
          <cell r="B66">
            <v>1964</v>
          </cell>
          <cell r="C66">
            <v>22</v>
          </cell>
          <cell r="D66">
            <v>125</v>
          </cell>
          <cell r="E66">
            <v>20</v>
          </cell>
        </row>
        <row r="67">
          <cell r="B67">
            <v>1965</v>
          </cell>
          <cell r="C67">
            <v>10</v>
          </cell>
          <cell r="D67">
            <v>157</v>
          </cell>
          <cell r="E67">
            <v>24</v>
          </cell>
        </row>
        <row r="68">
          <cell r="B68">
            <v>1966</v>
          </cell>
          <cell r="C68">
            <v>12</v>
          </cell>
          <cell r="D68">
            <v>150</v>
          </cell>
          <cell r="E68">
            <v>27</v>
          </cell>
        </row>
        <row r="69">
          <cell r="B69">
            <v>1967</v>
          </cell>
          <cell r="C69">
            <v>33</v>
          </cell>
          <cell r="D69">
            <v>124</v>
          </cell>
          <cell r="E69">
            <v>18</v>
          </cell>
        </row>
        <row r="70">
          <cell r="B70">
            <v>1968</v>
          </cell>
          <cell r="C70">
            <v>19</v>
          </cell>
          <cell r="D70">
            <v>117</v>
          </cell>
          <cell r="E70">
            <v>24</v>
          </cell>
        </row>
        <row r="71">
          <cell r="B71">
            <v>1969</v>
          </cell>
          <cell r="C71">
            <v>22</v>
          </cell>
          <cell r="D71">
            <v>129</v>
          </cell>
          <cell r="E71">
            <v>13</v>
          </cell>
        </row>
        <row r="72">
          <cell r="B72">
            <v>1970</v>
          </cell>
          <cell r="C72">
            <v>17</v>
          </cell>
          <cell r="D72">
            <v>149</v>
          </cell>
          <cell r="E72">
            <v>30</v>
          </cell>
        </row>
        <row r="73">
          <cell r="B73">
            <v>1971</v>
          </cell>
          <cell r="C73">
            <v>27</v>
          </cell>
          <cell r="D73">
            <v>113</v>
          </cell>
          <cell r="E73">
            <v>27</v>
          </cell>
        </row>
        <row r="74">
          <cell r="B74">
            <v>1972</v>
          </cell>
          <cell r="C74">
            <v>18</v>
          </cell>
          <cell r="D74">
            <v>139</v>
          </cell>
          <cell r="E74">
            <v>38</v>
          </cell>
        </row>
        <row r="75">
          <cell r="B75">
            <v>1973</v>
          </cell>
          <cell r="C75">
            <v>21</v>
          </cell>
          <cell r="D75">
            <v>110</v>
          </cell>
          <cell r="E75">
            <v>24</v>
          </cell>
        </row>
        <row r="76">
          <cell r="B76">
            <v>1974</v>
          </cell>
          <cell r="C76">
            <v>22</v>
          </cell>
          <cell r="D76">
            <v>148</v>
          </cell>
          <cell r="E76">
            <v>22</v>
          </cell>
        </row>
        <row r="77">
          <cell r="B77">
            <v>1975</v>
          </cell>
          <cell r="C77">
            <v>12</v>
          </cell>
          <cell r="D77">
            <v>124</v>
          </cell>
          <cell r="E77">
            <v>45</v>
          </cell>
        </row>
        <row r="78">
          <cell r="B78">
            <v>1976</v>
          </cell>
          <cell r="C78">
            <v>17</v>
          </cell>
          <cell r="D78">
            <v>141</v>
          </cell>
          <cell r="E78">
            <v>30</v>
          </cell>
        </row>
        <row r="79">
          <cell r="B79">
            <v>1977</v>
          </cell>
          <cell r="C79">
            <v>11</v>
          </cell>
          <cell r="D79">
            <v>127</v>
          </cell>
          <cell r="E79">
            <v>28</v>
          </cell>
        </row>
        <row r="80">
          <cell r="B80">
            <v>1978</v>
          </cell>
          <cell r="C80">
            <v>4</v>
          </cell>
          <cell r="D80">
            <v>139</v>
          </cell>
          <cell r="E80">
            <v>38</v>
          </cell>
        </row>
        <row r="81">
          <cell r="B81">
            <v>1979</v>
          </cell>
          <cell r="C81">
            <v>24</v>
          </cell>
          <cell r="D81">
            <v>130</v>
          </cell>
          <cell r="E81">
            <v>14</v>
          </cell>
        </row>
        <row r="82">
          <cell r="B82">
            <v>1980</v>
          </cell>
          <cell r="C82">
            <v>8</v>
          </cell>
          <cell r="D82">
            <v>153</v>
          </cell>
          <cell r="E82">
            <v>25</v>
          </cell>
        </row>
        <row r="83">
          <cell r="B83">
            <v>1981</v>
          </cell>
          <cell r="C83">
            <v>24</v>
          </cell>
          <cell r="D83">
            <v>128</v>
          </cell>
          <cell r="E83">
            <v>23</v>
          </cell>
        </row>
        <row r="84">
          <cell r="B84">
            <v>1982</v>
          </cell>
          <cell r="C84">
            <v>19</v>
          </cell>
          <cell r="D84">
            <v>113</v>
          </cell>
          <cell r="E84">
            <v>26</v>
          </cell>
        </row>
        <row r="85">
          <cell r="B85">
            <v>1983</v>
          </cell>
          <cell r="C85">
            <v>42</v>
          </cell>
          <cell r="D85">
            <v>110</v>
          </cell>
          <cell r="E85">
            <v>23</v>
          </cell>
        </row>
        <row r="86">
          <cell r="B86">
            <v>1984</v>
          </cell>
          <cell r="C86">
            <v>13</v>
          </cell>
          <cell r="D86">
            <v>131</v>
          </cell>
          <cell r="E86">
            <v>26</v>
          </cell>
        </row>
        <row r="87">
          <cell r="B87">
            <v>1985</v>
          </cell>
          <cell r="C87">
            <v>21</v>
          </cell>
          <cell r="D87">
            <v>134</v>
          </cell>
          <cell r="E87">
            <v>18</v>
          </cell>
        </row>
        <row r="88">
          <cell r="B88">
            <v>1986</v>
          </cell>
          <cell r="C88">
            <v>26</v>
          </cell>
          <cell r="D88">
            <v>110</v>
          </cell>
          <cell r="E88">
            <v>24</v>
          </cell>
        </row>
        <row r="89">
          <cell r="B89">
            <v>1987</v>
          </cell>
          <cell r="C89">
            <v>19</v>
          </cell>
          <cell r="D89">
            <v>131</v>
          </cell>
          <cell r="E89">
            <v>23</v>
          </cell>
        </row>
        <row r="90">
          <cell r="B90">
            <v>1988</v>
          </cell>
          <cell r="C90">
            <v>24</v>
          </cell>
          <cell r="D90">
            <v>125</v>
          </cell>
          <cell r="E90">
            <v>23</v>
          </cell>
        </row>
        <row r="91">
          <cell r="B91">
            <v>1989</v>
          </cell>
          <cell r="C91">
            <v>9</v>
          </cell>
          <cell r="D91">
            <v>89</v>
          </cell>
          <cell r="E91">
            <v>26</v>
          </cell>
        </row>
        <row r="92">
          <cell r="B92">
            <v>1990</v>
          </cell>
          <cell r="C92">
            <v>25</v>
          </cell>
          <cell r="D92">
            <v>111</v>
          </cell>
          <cell r="E92">
            <v>20</v>
          </cell>
        </row>
        <row r="93">
          <cell r="B93">
            <v>1991</v>
          </cell>
          <cell r="C93">
            <v>20</v>
          </cell>
          <cell r="D93">
            <v>114</v>
          </cell>
          <cell r="E93">
            <v>23</v>
          </cell>
        </row>
        <row r="94">
          <cell r="B94">
            <v>1992</v>
          </cell>
          <cell r="C94">
            <v>39</v>
          </cell>
          <cell r="D94">
            <v>110</v>
          </cell>
          <cell r="E94">
            <v>28</v>
          </cell>
        </row>
        <row r="95">
          <cell r="B95">
            <v>1993</v>
          </cell>
          <cell r="C95">
            <v>28</v>
          </cell>
          <cell r="D95">
            <v>128</v>
          </cell>
          <cell r="E95">
            <v>27</v>
          </cell>
        </row>
        <row r="96">
          <cell r="B96">
            <v>1994</v>
          </cell>
          <cell r="C96">
            <v>42</v>
          </cell>
          <cell r="D96">
            <v>113</v>
          </cell>
          <cell r="E96">
            <v>32</v>
          </cell>
        </row>
        <row r="97">
          <cell r="B97">
            <v>1995</v>
          </cell>
          <cell r="C97">
            <v>25</v>
          </cell>
          <cell r="D97">
            <v>129</v>
          </cell>
          <cell r="E97">
            <v>32</v>
          </cell>
        </row>
        <row r="98">
          <cell r="B98">
            <v>1996</v>
          </cell>
          <cell r="C98">
            <v>15</v>
          </cell>
          <cell r="D98">
            <v>118</v>
          </cell>
          <cell r="E98">
            <v>25</v>
          </cell>
        </row>
        <row r="99">
          <cell r="B99">
            <v>1997</v>
          </cell>
          <cell r="C99">
            <v>11</v>
          </cell>
          <cell r="D99">
            <v>104</v>
          </cell>
          <cell r="E99">
            <v>18</v>
          </cell>
        </row>
        <row r="100">
          <cell r="B100">
            <v>1998</v>
          </cell>
          <cell r="C100">
            <v>31</v>
          </cell>
          <cell r="D100">
            <v>109</v>
          </cell>
          <cell r="E100">
            <v>22</v>
          </cell>
        </row>
        <row r="101">
          <cell r="B101">
            <v>1999</v>
          </cell>
          <cell r="C101">
            <v>11</v>
          </cell>
          <cell r="D101">
            <v>135</v>
          </cell>
          <cell r="E101">
            <v>30</v>
          </cell>
        </row>
        <row r="102">
          <cell r="B102">
            <v>2000</v>
          </cell>
          <cell r="C102">
            <v>34</v>
          </cell>
          <cell r="D102">
            <v>104</v>
          </cell>
          <cell r="E102">
            <v>11</v>
          </cell>
        </row>
        <row r="103">
          <cell r="B103">
            <v>2001</v>
          </cell>
          <cell r="C103">
            <v>25</v>
          </cell>
          <cell r="D103">
            <v>107</v>
          </cell>
          <cell r="E103">
            <v>24</v>
          </cell>
        </row>
        <row r="104">
          <cell r="B104">
            <v>2002</v>
          </cell>
          <cell r="C104">
            <v>27</v>
          </cell>
          <cell r="D104">
            <v>136</v>
          </cell>
          <cell r="E104">
            <v>21</v>
          </cell>
        </row>
        <row r="105">
          <cell r="B105">
            <v>2003</v>
          </cell>
          <cell r="C105">
            <v>52</v>
          </cell>
          <cell r="D105">
            <v>86</v>
          </cell>
          <cell r="E105">
            <v>20</v>
          </cell>
        </row>
        <row r="106">
          <cell r="B106">
            <v>2004</v>
          </cell>
          <cell r="C106">
            <v>16</v>
          </cell>
          <cell r="D106">
            <v>118</v>
          </cell>
          <cell r="E106">
            <v>25</v>
          </cell>
        </row>
        <row r="107">
          <cell r="B107">
            <v>2005</v>
          </cell>
          <cell r="C107">
            <v>13</v>
          </cell>
          <cell r="D107">
            <v>110</v>
          </cell>
          <cell r="E107">
            <v>15</v>
          </cell>
        </row>
        <row r="108">
          <cell r="B108">
            <v>2006</v>
          </cell>
          <cell r="C108">
            <v>37</v>
          </cell>
          <cell r="D108">
            <v>108</v>
          </cell>
          <cell r="E108">
            <v>23</v>
          </cell>
        </row>
        <row r="109">
          <cell r="B109">
            <v>2007</v>
          </cell>
          <cell r="C109">
            <v>51</v>
          </cell>
          <cell r="D109">
            <v>115</v>
          </cell>
          <cell r="E109">
            <v>23</v>
          </cell>
        </row>
        <row r="110">
          <cell r="B110">
            <v>2008</v>
          </cell>
          <cell r="C110">
            <v>43</v>
          </cell>
          <cell r="D110">
            <v>124</v>
          </cell>
          <cell r="E110">
            <v>39</v>
          </cell>
        </row>
        <row r="111">
          <cell r="B111">
            <v>2009</v>
          </cell>
          <cell r="C111">
            <v>40</v>
          </cell>
          <cell r="D111">
            <v>117</v>
          </cell>
          <cell r="E111">
            <v>20</v>
          </cell>
        </row>
        <row r="112">
          <cell r="B112">
            <v>2010</v>
          </cell>
          <cell r="C112">
            <v>31</v>
          </cell>
          <cell r="D112">
            <v>142</v>
          </cell>
          <cell r="E112">
            <v>30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37"/>
  <sheetViews>
    <sheetView topLeftCell="A13" workbookViewId="0">
      <selection activeCell="H7" sqref="H7"/>
    </sheetView>
  </sheetViews>
  <sheetFormatPr defaultRowHeight="13"/>
  <cols>
    <col min="1" max="1" width="5.26953125" style="320" customWidth="1"/>
    <col min="2" max="2" width="10.81640625" style="338" customWidth="1"/>
    <col min="3" max="3" width="9.1796875" style="339" customWidth="1"/>
    <col min="4" max="4" width="7.81640625" style="339" customWidth="1"/>
    <col min="5" max="5" width="9.1796875" style="339"/>
    <col min="6" max="256" width="9.1796875" style="320"/>
    <col min="257" max="257" width="5.26953125" style="320" customWidth="1"/>
    <col min="258" max="258" width="10.81640625" style="320" customWidth="1"/>
    <col min="259" max="259" width="9.1796875" style="320" customWidth="1"/>
    <col min="260" max="260" width="7.81640625" style="320" customWidth="1"/>
    <col min="261" max="512" width="9.1796875" style="320"/>
    <col min="513" max="513" width="5.26953125" style="320" customWidth="1"/>
    <col min="514" max="514" width="10.81640625" style="320" customWidth="1"/>
    <col min="515" max="515" width="9.1796875" style="320" customWidth="1"/>
    <col min="516" max="516" width="7.81640625" style="320" customWidth="1"/>
    <col min="517" max="768" width="9.1796875" style="320"/>
    <col min="769" max="769" width="5.26953125" style="320" customWidth="1"/>
    <col min="770" max="770" width="10.81640625" style="320" customWidth="1"/>
    <col min="771" max="771" width="9.1796875" style="320" customWidth="1"/>
    <col min="772" max="772" width="7.81640625" style="320" customWidth="1"/>
    <col min="773" max="1024" width="9.1796875" style="320"/>
    <col min="1025" max="1025" width="5.26953125" style="320" customWidth="1"/>
    <col min="1026" max="1026" width="10.81640625" style="320" customWidth="1"/>
    <col min="1027" max="1027" width="9.1796875" style="320" customWidth="1"/>
    <col min="1028" max="1028" width="7.81640625" style="320" customWidth="1"/>
    <col min="1029" max="1280" width="9.1796875" style="320"/>
    <col min="1281" max="1281" width="5.26953125" style="320" customWidth="1"/>
    <col min="1282" max="1282" width="10.81640625" style="320" customWidth="1"/>
    <col min="1283" max="1283" width="9.1796875" style="320" customWidth="1"/>
    <col min="1284" max="1284" width="7.81640625" style="320" customWidth="1"/>
    <col min="1285" max="1536" width="9.1796875" style="320"/>
    <col min="1537" max="1537" width="5.26953125" style="320" customWidth="1"/>
    <col min="1538" max="1538" width="10.81640625" style="320" customWidth="1"/>
    <col min="1539" max="1539" width="9.1796875" style="320" customWidth="1"/>
    <col min="1540" max="1540" width="7.81640625" style="320" customWidth="1"/>
    <col min="1541" max="1792" width="9.1796875" style="320"/>
    <col min="1793" max="1793" width="5.26953125" style="320" customWidth="1"/>
    <col min="1794" max="1794" width="10.81640625" style="320" customWidth="1"/>
    <col min="1795" max="1795" width="9.1796875" style="320" customWidth="1"/>
    <col min="1796" max="1796" width="7.81640625" style="320" customWidth="1"/>
    <col min="1797" max="2048" width="9.1796875" style="320"/>
    <col min="2049" max="2049" width="5.26953125" style="320" customWidth="1"/>
    <col min="2050" max="2050" width="10.81640625" style="320" customWidth="1"/>
    <col min="2051" max="2051" width="9.1796875" style="320" customWidth="1"/>
    <col min="2052" max="2052" width="7.81640625" style="320" customWidth="1"/>
    <col min="2053" max="2304" width="9.1796875" style="320"/>
    <col min="2305" max="2305" width="5.26953125" style="320" customWidth="1"/>
    <col min="2306" max="2306" width="10.81640625" style="320" customWidth="1"/>
    <col min="2307" max="2307" width="9.1796875" style="320" customWidth="1"/>
    <col min="2308" max="2308" width="7.81640625" style="320" customWidth="1"/>
    <col min="2309" max="2560" width="9.1796875" style="320"/>
    <col min="2561" max="2561" width="5.26953125" style="320" customWidth="1"/>
    <col min="2562" max="2562" width="10.81640625" style="320" customWidth="1"/>
    <col min="2563" max="2563" width="9.1796875" style="320" customWidth="1"/>
    <col min="2564" max="2564" width="7.81640625" style="320" customWidth="1"/>
    <col min="2565" max="2816" width="9.1796875" style="320"/>
    <col min="2817" max="2817" width="5.26953125" style="320" customWidth="1"/>
    <col min="2818" max="2818" width="10.81640625" style="320" customWidth="1"/>
    <col min="2819" max="2819" width="9.1796875" style="320" customWidth="1"/>
    <col min="2820" max="2820" width="7.81640625" style="320" customWidth="1"/>
    <col min="2821" max="3072" width="9.1796875" style="320"/>
    <col min="3073" max="3073" width="5.26953125" style="320" customWidth="1"/>
    <col min="3074" max="3074" width="10.81640625" style="320" customWidth="1"/>
    <col min="3075" max="3075" width="9.1796875" style="320" customWidth="1"/>
    <col min="3076" max="3076" width="7.81640625" style="320" customWidth="1"/>
    <col min="3077" max="3328" width="9.1796875" style="320"/>
    <col min="3329" max="3329" width="5.26953125" style="320" customWidth="1"/>
    <col min="3330" max="3330" width="10.81640625" style="320" customWidth="1"/>
    <col min="3331" max="3331" width="9.1796875" style="320" customWidth="1"/>
    <col min="3332" max="3332" width="7.81640625" style="320" customWidth="1"/>
    <col min="3333" max="3584" width="9.1796875" style="320"/>
    <col min="3585" max="3585" width="5.26953125" style="320" customWidth="1"/>
    <col min="3586" max="3586" width="10.81640625" style="320" customWidth="1"/>
    <col min="3587" max="3587" width="9.1796875" style="320" customWidth="1"/>
    <col min="3588" max="3588" width="7.81640625" style="320" customWidth="1"/>
    <col min="3589" max="3840" width="9.1796875" style="320"/>
    <col min="3841" max="3841" width="5.26953125" style="320" customWidth="1"/>
    <col min="3842" max="3842" width="10.81640625" style="320" customWidth="1"/>
    <col min="3843" max="3843" width="9.1796875" style="320" customWidth="1"/>
    <col min="3844" max="3844" width="7.81640625" style="320" customWidth="1"/>
    <col min="3845" max="4096" width="9.1796875" style="320"/>
    <col min="4097" max="4097" width="5.26953125" style="320" customWidth="1"/>
    <col min="4098" max="4098" width="10.81640625" style="320" customWidth="1"/>
    <col min="4099" max="4099" width="9.1796875" style="320" customWidth="1"/>
    <col min="4100" max="4100" width="7.81640625" style="320" customWidth="1"/>
    <col min="4101" max="4352" width="9.1796875" style="320"/>
    <col min="4353" max="4353" width="5.26953125" style="320" customWidth="1"/>
    <col min="4354" max="4354" width="10.81640625" style="320" customWidth="1"/>
    <col min="4355" max="4355" width="9.1796875" style="320" customWidth="1"/>
    <col min="4356" max="4356" width="7.81640625" style="320" customWidth="1"/>
    <col min="4357" max="4608" width="9.1796875" style="320"/>
    <col min="4609" max="4609" width="5.26953125" style="320" customWidth="1"/>
    <col min="4610" max="4610" width="10.81640625" style="320" customWidth="1"/>
    <col min="4611" max="4611" width="9.1796875" style="320" customWidth="1"/>
    <col min="4612" max="4612" width="7.81640625" style="320" customWidth="1"/>
    <col min="4613" max="4864" width="9.1796875" style="320"/>
    <col min="4865" max="4865" width="5.26953125" style="320" customWidth="1"/>
    <col min="4866" max="4866" width="10.81640625" style="320" customWidth="1"/>
    <col min="4867" max="4867" width="9.1796875" style="320" customWidth="1"/>
    <col min="4868" max="4868" width="7.81640625" style="320" customWidth="1"/>
    <col min="4869" max="5120" width="9.1796875" style="320"/>
    <col min="5121" max="5121" width="5.26953125" style="320" customWidth="1"/>
    <col min="5122" max="5122" width="10.81640625" style="320" customWidth="1"/>
    <col min="5123" max="5123" width="9.1796875" style="320" customWidth="1"/>
    <col min="5124" max="5124" width="7.81640625" style="320" customWidth="1"/>
    <col min="5125" max="5376" width="9.1796875" style="320"/>
    <col min="5377" max="5377" width="5.26953125" style="320" customWidth="1"/>
    <col min="5378" max="5378" width="10.81640625" style="320" customWidth="1"/>
    <col min="5379" max="5379" width="9.1796875" style="320" customWidth="1"/>
    <col min="5380" max="5380" width="7.81640625" style="320" customWidth="1"/>
    <col min="5381" max="5632" width="9.1796875" style="320"/>
    <col min="5633" max="5633" width="5.26953125" style="320" customWidth="1"/>
    <col min="5634" max="5634" width="10.81640625" style="320" customWidth="1"/>
    <col min="5635" max="5635" width="9.1796875" style="320" customWidth="1"/>
    <col min="5636" max="5636" width="7.81640625" style="320" customWidth="1"/>
    <col min="5637" max="5888" width="9.1796875" style="320"/>
    <col min="5889" max="5889" width="5.26953125" style="320" customWidth="1"/>
    <col min="5890" max="5890" width="10.81640625" style="320" customWidth="1"/>
    <col min="5891" max="5891" width="9.1796875" style="320" customWidth="1"/>
    <col min="5892" max="5892" width="7.81640625" style="320" customWidth="1"/>
    <col min="5893" max="6144" width="9.1796875" style="320"/>
    <col min="6145" max="6145" width="5.26953125" style="320" customWidth="1"/>
    <col min="6146" max="6146" width="10.81640625" style="320" customWidth="1"/>
    <col min="6147" max="6147" width="9.1796875" style="320" customWidth="1"/>
    <col min="6148" max="6148" width="7.81640625" style="320" customWidth="1"/>
    <col min="6149" max="6400" width="9.1796875" style="320"/>
    <col min="6401" max="6401" width="5.26953125" style="320" customWidth="1"/>
    <col min="6402" max="6402" width="10.81640625" style="320" customWidth="1"/>
    <col min="6403" max="6403" width="9.1796875" style="320" customWidth="1"/>
    <col min="6404" max="6404" width="7.81640625" style="320" customWidth="1"/>
    <col min="6405" max="6656" width="9.1796875" style="320"/>
    <col min="6657" max="6657" width="5.26953125" style="320" customWidth="1"/>
    <col min="6658" max="6658" width="10.81640625" style="320" customWidth="1"/>
    <col min="6659" max="6659" width="9.1796875" style="320" customWidth="1"/>
    <col min="6660" max="6660" width="7.81640625" style="320" customWidth="1"/>
    <col min="6661" max="6912" width="9.1796875" style="320"/>
    <col min="6913" max="6913" width="5.26953125" style="320" customWidth="1"/>
    <col min="6914" max="6914" width="10.81640625" style="320" customWidth="1"/>
    <col min="6915" max="6915" width="9.1796875" style="320" customWidth="1"/>
    <col min="6916" max="6916" width="7.81640625" style="320" customWidth="1"/>
    <col min="6917" max="7168" width="9.1796875" style="320"/>
    <col min="7169" max="7169" width="5.26953125" style="320" customWidth="1"/>
    <col min="7170" max="7170" width="10.81640625" style="320" customWidth="1"/>
    <col min="7171" max="7171" width="9.1796875" style="320" customWidth="1"/>
    <col min="7172" max="7172" width="7.81640625" style="320" customWidth="1"/>
    <col min="7173" max="7424" width="9.1796875" style="320"/>
    <col min="7425" max="7425" width="5.26953125" style="320" customWidth="1"/>
    <col min="7426" max="7426" width="10.81640625" style="320" customWidth="1"/>
    <col min="7427" max="7427" width="9.1796875" style="320" customWidth="1"/>
    <col min="7428" max="7428" width="7.81640625" style="320" customWidth="1"/>
    <col min="7429" max="7680" width="9.1796875" style="320"/>
    <col min="7681" max="7681" width="5.26953125" style="320" customWidth="1"/>
    <col min="7682" max="7682" width="10.81640625" style="320" customWidth="1"/>
    <col min="7683" max="7683" width="9.1796875" style="320" customWidth="1"/>
    <col min="7684" max="7684" width="7.81640625" style="320" customWidth="1"/>
    <col min="7685" max="7936" width="9.1796875" style="320"/>
    <col min="7937" max="7937" width="5.26953125" style="320" customWidth="1"/>
    <col min="7938" max="7938" width="10.81640625" style="320" customWidth="1"/>
    <col min="7939" max="7939" width="9.1796875" style="320" customWidth="1"/>
    <col min="7940" max="7940" width="7.81640625" style="320" customWidth="1"/>
    <col min="7941" max="8192" width="9.1796875" style="320"/>
    <col min="8193" max="8193" width="5.26953125" style="320" customWidth="1"/>
    <col min="8194" max="8194" width="10.81640625" style="320" customWidth="1"/>
    <col min="8195" max="8195" width="9.1796875" style="320" customWidth="1"/>
    <col min="8196" max="8196" width="7.81640625" style="320" customWidth="1"/>
    <col min="8197" max="8448" width="9.1796875" style="320"/>
    <col min="8449" max="8449" width="5.26953125" style="320" customWidth="1"/>
    <col min="8450" max="8450" width="10.81640625" style="320" customWidth="1"/>
    <col min="8451" max="8451" width="9.1796875" style="320" customWidth="1"/>
    <col min="8452" max="8452" width="7.81640625" style="320" customWidth="1"/>
    <col min="8453" max="8704" width="9.1796875" style="320"/>
    <col min="8705" max="8705" width="5.26953125" style="320" customWidth="1"/>
    <col min="8706" max="8706" width="10.81640625" style="320" customWidth="1"/>
    <col min="8707" max="8707" width="9.1796875" style="320" customWidth="1"/>
    <col min="8708" max="8708" width="7.81640625" style="320" customWidth="1"/>
    <col min="8709" max="8960" width="9.1796875" style="320"/>
    <col min="8961" max="8961" width="5.26953125" style="320" customWidth="1"/>
    <col min="8962" max="8962" width="10.81640625" style="320" customWidth="1"/>
    <col min="8963" max="8963" width="9.1796875" style="320" customWidth="1"/>
    <col min="8964" max="8964" width="7.81640625" style="320" customWidth="1"/>
    <col min="8965" max="9216" width="9.1796875" style="320"/>
    <col min="9217" max="9217" width="5.26953125" style="320" customWidth="1"/>
    <col min="9218" max="9218" width="10.81640625" style="320" customWidth="1"/>
    <col min="9219" max="9219" width="9.1796875" style="320" customWidth="1"/>
    <col min="9220" max="9220" width="7.81640625" style="320" customWidth="1"/>
    <col min="9221" max="9472" width="9.1796875" style="320"/>
    <col min="9473" max="9473" width="5.26953125" style="320" customWidth="1"/>
    <col min="9474" max="9474" width="10.81640625" style="320" customWidth="1"/>
    <col min="9475" max="9475" width="9.1796875" style="320" customWidth="1"/>
    <col min="9476" max="9476" width="7.81640625" style="320" customWidth="1"/>
    <col min="9477" max="9728" width="9.1796875" style="320"/>
    <col min="9729" max="9729" width="5.26953125" style="320" customWidth="1"/>
    <col min="9730" max="9730" width="10.81640625" style="320" customWidth="1"/>
    <col min="9731" max="9731" width="9.1796875" style="320" customWidth="1"/>
    <col min="9732" max="9732" width="7.81640625" style="320" customWidth="1"/>
    <col min="9733" max="9984" width="9.1796875" style="320"/>
    <col min="9985" max="9985" width="5.26953125" style="320" customWidth="1"/>
    <col min="9986" max="9986" width="10.81640625" style="320" customWidth="1"/>
    <col min="9987" max="9987" width="9.1796875" style="320" customWidth="1"/>
    <col min="9988" max="9988" width="7.81640625" style="320" customWidth="1"/>
    <col min="9989" max="10240" width="9.1796875" style="320"/>
    <col min="10241" max="10241" width="5.26953125" style="320" customWidth="1"/>
    <col min="10242" max="10242" width="10.81640625" style="320" customWidth="1"/>
    <col min="10243" max="10243" width="9.1796875" style="320" customWidth="1"/>
    <col min="10244" max="10244" width="7.81640625" style="320" customWidth="1"/>
    <col min="10245" max="10496" width="9.1796875" style="320"/>
    <col min="10497" max="10497" width="5.26953125" style="320" customWidth="1"/>
    <col min="10498" max="10498" width="10.81640625" style="320" customWidth="1"/>
    <col min="10499" max="10499" width="9.1796875" style="320" customWidth="1"/>
    <col min="10500" max="10500" width="7.81640625" style="320" customWidth="1"/>
    <col min="10501" max="10752" width="9.1796875" style="320"/>
    <col min="10753" max="10753" width="5.26953125" style="320" customWidth="1"/>
    <col min="10754" max="10754" width="10.81640625" style="320" customWidth="1"/>
    <col min="10755" max="10755" width="9.1796875" style="320" customWidth="1"/>
    <col min="10756" max="10756" width="7.81640625" style="320" customWidth="1"/>
    <col min="10757" max="11008" width="9.1796875" style="320"/>
    <col min="11009" max="11009" width="5.26953125" style="320" customWidth="1"/>
    <col min="11010" max="11010" width="10.81640625" style="320" customWidth="1"/>
    <col min="11011" max="11011" width="9.1796875" style="320" customWidth="1"/>
    <col min="11012" max="11012" width="7.81640625" style="320" customWidth="1"/>
    <col min="11013" max="11264" width="9.1796875" style="320"/>
    <col min="11265" max="11265" width="5.26953125" style="320" customWidth="1"/>
    <col min="11266" max="11266" width="10.81640625" style="320" customWidth="1"/>
    <col min="11267" max="11267" width="9.1796875" style="320" customWidth="1"/>
    <col min="11268" max="11268" width="7.81640625" style="320" customWidth="1"/>
    <col min="11269" max="11520" width="9.1796875" style="320"/>
    <col min="11521" max="11521" width="5.26953125" style="320" customWidth="1"/>
    <col min="11522" max="11522" width="10.81640625" style="320" customWidth="1"/>
    <col min="11523" max="11523" width="9.1796875" style="320" customWidth="1"/>
    <col min="11524" max="11524" width="7.81640625" style="320" customWidth="1"/>
    <col min="11525" max="11776" width="9.1796875" style="320"/>
    <col min="11777" max="11777" width="5.26953125" style="320" customWidth="1"/>
    <col min="11778" max="11778" width="10.81640625" style="320" customWidth="1"/>
    <col min="11779" max="11779" width="9.1796875" style="320" customWidth="1"/>
    <col min="11780" max="11780" width="7.81640625" style="320" customWidth="1"/>
    <col min="11781" max="12032" width="9.1796875" style="320"/>
    <col min="12033" max="12033" width="5.26953125" style="320" customWidth="1"/>
    <col min="12034" max="12034" width="10.81640625" style="320" customWidth="1"/>
    <col min="12035" max="12035" width="9.1796875" style="320" customWidth="1"/>
    <col min="12036" max="12036" width="7.81640625" style="320" customWidth="1"/>
    <col min="12037" max="12288" width="9.1796875" style="320"/>
    <col min="12289" max="12289" width="5.26953125" style="320" customWidth="1"/>
    <col min="12290" max="12290" width="10.81640625" style="320" customWidth="1"/>
    <col min="12291" max="12291" width="9.1796875" style="320" customWidth="1"/>
    <col min="12292" max="12292" width="7.81640625" style="320" customWidth="1"/>
    <col min="12293" max="12544" width="9.1796875" style="320"/>
    <col min="12545" max="12545" width="5.26953125" style="320" customWidth="1"/>
    <col min="12546" max="12546" width="10.81640625" style="320" customWidth="1"/>
    <col min="12547" max="12547" width="9.1796875" style="320" customWidth="1"/>
    <col min="12548" max="12548" width="7.81640625" style="320" customWidth="1"/>
    <col min="12549" max="12800" width="9.1796875" style="320"/>
    <col min="12801" max="12801" width="5.26953125" style="320" customWidth="1"/>
    <col min="12802" max="12802" width="10.81640625" style="320" customWidth="1"/>
    <col min="12803" max="12803" width="9.1796875" style="320" customWidth="1"/>
    <col min="12804" max="12804" width="7.81640625" style="320" customWidth="1"/>
    <col min="12805" max="13056" width="9.1796875" style="320"/>
    <col min="13057" max="13057" width="5.26953125" style="320" customWidth="1"/>
    <col min="13058" max="13058" width="10.81640625" style="320" customWidth="1"/>
    <col min="13059" max="13059" width="9.1796875" style="320" customWidth="1"/>
    <col min="13060" max="13060" width="7.81640625" style="320" customWidth="1"/>
    <col min="13061" max="13312" width="9.1796875" style="320"/>
    <col min="13313" max="13313" width="5.26953125" style="320" customWidth="1"/>
    <col min="13314" max="13314" width="10.81640625" style="320" customWidth="1"/>
    <col min="13315" max="13315" width="9.1796875" style="320" customWidth="1"/>
    <col min="13316" max="13316" width="7.81640625" style="320" customWidth="1"/>
    <col min="13317" max="13568" width="9.1796875" style="320"/>
    <col min="13569" max="13569" width="5.26953125" style="320" customWidth="1"/>
    <col min="13570" max="13570" width="10.81640625" style="320" customWidth="1"/>
    <col min="13571" max="13571" width="9.1796875" style="320" customWidth="1"/>
    <col min="13572" max="13572" width="7.81640625" style="320" customWidth="1"/>
    <col min="13573" max="13824" width="9.1796875" style="320"/>
    <col min="13825" max="13825" width="5.26953125" style="320" customWidth="1"/>
    <col min="13826" max="13826" width="10.81640625" style="320" customWidth="1"/>
    <col min="13827" max="13827" width="9.1796875" style="320" customWidth="1"/>
    <col min="13828" max="13828" width="7.81640625" style="320" customWidth="1"/>
    <col min="13829" max="14080" width="9.1796875" style="320"/>
    <col min="14081" max="14081" width="5.26953125" style="320" customWidth="1"/>
    <col min="14082" max="14082" width="10.81640625" style="320" customWidth="1"/>
    <col min="14083" max="14083" width="9.1796875" style="320" customWidth="1"/>
    <col min="14084" max="14084" width="7.81640625" style="320" customWidth="1"/>
    <col min="14085" max="14336" width="9.1796875" style="320"/>
    <col min="14337" max="14337" width="5.26953125" style="320" customWidth="1"/>
    <col min="14338" max="14338" width="10.81640625" style="320" customWidth="1"/>
    <col min="14339" max="14339" width="9.1796875" style="320" customWidth="1"/>
    <col min="14340" max="14340" width="7.81640625" style="320" customWidth="1"/>
    <col min="14341" max="14592" width="9.1796875" style="320"/>
    <col min="14593" max="14593" width="5.26953125" style="320" customWidth="1"/>
    <col min="14594" max="14594" width="10.81640625" style="320" customWidth="1"/>
    <col min="14595" max="14595" width="9.1796875" style="320" customWidth="1"/>
    <col min="14596" max="14596" width="7.81640625" style="320" customWidth="1"/>
    <col min="14597" max="14848" width="9.1796875" style="320"/>
    <col min="14849" max="14849" width="5.26953125" style="320" customWidth="1"/>
    <col min="14850" max="14850" width="10.81640625" style="320" customWidth="1"/>
    <col min="14851" max="14851" width="9.1796875" style="320" customWidth="1"/>
    <col min="14852" max="14852" width="7.81640625" style="320" customWidth="1"/>
    <col min="14853" max="15104" width="9.1796875" style="320"/>
    <col min="15105" max="15105" width="5.26953125" style="320" customWidth="1"/>
    <col min="15106" max="15106" width="10.81640625" style="320" customWidth="1"/>
    <col min="15107" max="15107" width="9.1796875" style="320" customWidth="1"/>
    <col min="15108" max="15108" width="7.81640625" style="320" customWidth="1"/>
    <col min="15109" max="15360" width="9.1796875" style="320"/>
    <col min="15361" max="15361" width="5.26953125" style="320" customWidth="1"/>
    <col min="15362" max="15362" width="10.81640625" style="320" customWidth="1"/>
    <col min="15363" max="15363" width="9.1796875" style="320" customWidth="1"/>
    <col min="15364" max="15364" width="7.81640625" style="320" customWidth="1"/>
    <col min="15365" max="15616" width="9.1796875" style="320"/>
    <col min="15617" max="15617" width="5.26953125" style="320" customWidth="1"/>
    <col min="15618" max="15618" width="10.81640625" style="320" customWidth="1"/>
    <col min="15619" max="15619" width="9.1796875" style="320" customWidth="1"/>
    <col min="15620" max="15620" width="7.81640625" style="320" customWidth="1"/>
    <col min="15621" max="15872" width="9.1796875" style="320"/>
    <col min="15873" max="15873" width="5.26953125" style="320" customWidth="1"/>
    <col min="15874" max="15874" width="10.81640625" style="320" customWidth="1"/>
    <col min="15875" max="15875" width="9.1796875" style="320" customWidth="1"/>
    <col min="15876" max="15876" width="7.81640625" style="320" customWidth="1"/>
    <col min="15877" max="16128" width="9.1796875" style="320"/>
    <col min="16129" max="16129" width="5.26953125" style="320" customWidth="1"/>
    <col min="16130" max="16130" width="10.81640625" style="320" customWidth="1"/>
    <col min="16131" max="16131" width="9.1796875" style="320" customWidth="1"/>
    <col min="16132" max="16132" width="7.81640625" style="320" customWidth="1"/>
    <col min="16133" max="16384" width="9.1796875" style="320"/>
  </cols>
  <sheetData>
    <row r="2" spans="2:13" ht="16.5" customHeight="1">
      <c r="B2" s="318"/>
      <c r="C2" s="319"/>
      <c r="D2" s="319"/>
      <c r="E2" s="319"/>
    </row>
    <row r="3" spans="2:13">
      <c r="B3" s="318"/>
      <c r="C3" s="319"/>
      <c r="D3" s="319"/>
      <c r="E3" s="319"/>
    </row>
    <row r="4" spans="2:13" s="321" customFormat="1">
      <c r="B4" s="518" t="s">
        <v>219</v>
      </c>
      <c r="C4" s="519"/>
      <c r="D4" s="519"/>
      <c r="E4" s="519"/>
    </row>
    <row r="5" spans="2:13" s="321" customFormat="1" ht="17.25" customHeight="1">
      <c r="B5" s="322"/>
      <c r="C5" s="323"/>
      <c r="D5" s="323"/>
      <c r="E5" s="323"/>
    </row>
    <row r="6" spans="2:13">
      <c r="B6" s="324"/>
      <c r="C6" s="325"/>
      <c r="D6" s="325"/>
      <c r="E6" s="326"/>
    </row>
    <row r="7" spans="2:13" ht="39">
      <c r="B7" s="520" t="s">
        <v>8</v>
      </c>
      <c r="C7" s="327" t="s">
        <v>207</v>
      </c>
      <c r="D7" s="327" t="s">
        <v>208</v>
      </c>
      <c r="E7" s="327" t="s">
        <v>242</v>
      </c>
    </row>
    <row r="8" spans="2:13" s="330" customFormat="1" ht="14">
      <c r="B8" s="521"/>
      <c r="C8" s="328" t="s">
        <v>220</v>
      </c>
      <c r="D8" s="328" t="s">
        <v>220</v>
      </c>
      <c r="E8" s="329" t="s">
        <v>221</v>
      </c>
    </row>
    <row r="9" spans="2:13" hidden="1">
      <c r="B9" s="331"/>
      <c r="C9" s="332" t="s">
        <v>222</v>
      </c>
      <c r="D9" s="333" t="s">
        <v>222</v>
      </c>
      <c r="E9" s="333" t="s">
        <v>222</v>
      </c>
    </row>
    <row r="10" spans="2:13">
      <c r="B10" s="331">
        <v>1990</v>
      </c>
      <c r="C10" s="305">
        <v>345190</v>
      </c>
      <c r="D10" s="306">
        <v>216937</v>
      </c>
      <c r="E10" s="306">
        <v>534028</v>
      </c>
    </row>
    <row r="11" spans="2:13">
      <c r="B11" s="331">
        <v>1991</v>
      </c>
      <c r="C11" s="305">
        <v>366660</v>
      </c>
      <c r="D11" s="306">
        <v>148669</v>
      </c>
      <c r="E11" s="306">
        <v>219408</v>
      </c>
    </row>
    <row r="12" spans="2:13">
      <c r="B12" s="331">
        <v>1992</v>
      </c>
      <c r="C12" s="305">
        <v>337338</v>
      </c>
      <c r="D12" s="306">
        <v>177808</v>
      </c>
      <c r="E12" s="306">
        <v>293384</v>
      </c>
    </row>
    <row r="13" spans="2:13">
      <c r="B13" s="331">
        <v>1993</v>
      </c>
      <c r="C13" s="305">
        <v>348671</v>
      </c>
      <c r="D13" s="306">
        <v>180088</v>
      </c>
      <c r="E13" s="306">
        <v>395898</v>
      </c>
    </row>
    <row r="14" spans="2:13">
      <c r="B14" s="331">
        <v>1994</v>
      </c>
      <c r="C14" s="305">
        <v>332765</v>
      </c>
      <c r="D14" s="306">
        <v>160384</v>
      </c>
      <c r="E14" s="306">
        <v>269744</v>
      </c>
      <c r="G14" s="347" t="s">
        <v>224</v>
      </c>
    </row>
    <row r="15" spans="2:13">
      <c r="B15" s="331">
        <v>1995</v>
      </c>
      <c r="C15" s="305">
        <v>319786</v>
      </c>
      <c r="D15" s="306">
        <v>146541</v>
      </c>
      <c r="E15" s="306">
        <v>240892</v>
      </c>
      <c r="M15" s="346" t="s">
        <v>223</v>
      </c>
    </row>
    <row r="16" spans="2:13">
      <c r="B16" s="331">
        <v>1996</v>
      </c>
      <c r="C16" s="305">
        <v>307597</v>
      </c>
      <c r="D16" s="306">
        <v>126344</v>
      </c>
      <c r="E16" s="306">
        <v>154065</v>
      </c>
    </row>
    <row r="17" spans="2:6">
      <c r="B17" s="331">
        <v>1997</v>
      </c>
      <c r="C17" s="305">
        <v>322331</v>
      </c>
      <c r="D17" s="306">
        <v>81908</v>
      </c>
      <c r="E17" s="306">
        <v>92468</v>
      </c>
    </row>
    <row r="18" spans="2:6">
      <c r="B18" s="331">
        <v>1998</v>
      </c>
      <c r="C18" s="305">
        <v>264341</v>
      </c>
      <c r="D18" s="306">
        <v>93431</v>
      </c>
      <c r="E18" s="306">
        <v>115545</v>
      </c>
    </row>
    <row r="19" spans="2:6">
      <c r="B19" s="331">
        <v>1999</v>
      </c>
      <c r="C19" s="305">
        <v>237731</v>
      </c>
      <c r="D19" s="306">
        <v>44822</v>
      </c>
      <c r="E19" s="306">
        <v>55542</v>
      </c>
    </row>
    <row r="20" spans="2:6">
      <c r="B20" s="331">
        <v>2000</v>
      </c>
      <c r="C20" s="305">
        <v>235673</v>
      </c>
      <c r="D20" s="306">
        <v>125866</v>
      </c>
      <c r="E20" s="306">
        <v>215701</v>
      </c>
    </row>
    <row r="21" spans="2:6">
      <c r="B21" s="331">
        <v>2001</v>
      </c>
      <c r="C21" s="305">
        <v>231214</v>
      </c>
      <c r="D21" s="306">
        <v>104172</v>
      </c>
      <c r="E21" s="306">
        <v>110743</v>
      </c>
    </row>
    <row r="22" spans="2:6">
      <c r="B22" s="331">
        <v>2002</v>
      </c>
      <c r="C22" s="305">
        <v>206723</v>
      </c>
      <c r="D22" s="306">
        <v>117035</v>
      </c>
      <c r="E22" s="306">
        <v>162346</v>
      </c>
    </row>
    <row r="23" spans="2:6">
      <c r="B23" s="331">
        <v>2003</v>
      </c>
      <c r="C23" s="305">
        <v>206775</v>
      </c>
      <c r="D23" s="306">
        <v>121718</v>
      </c>
      <c r="E23" s="306">
        <v>168356</v>
      </c>
      <c r="F23" s="334"/>
    </row>
    <row r="24" spans="2:6">
      <c r="B24" s="331">
        <v>2004</v>
      </c>
      <c r="C24" s="305">
        <v>226312</v>
      </c>
      <c r="D24" s="306">
        <v>93380</v>
      </c>
      <c r="E24" s="306">
        <v>109482</v>
      </c>
      <c r="F24" s="334"/>
    </row>
    <row r="25" spans="2:6">
      <c r="B25" s="331">
        <v>2005</v>
      </c>
      <c r="C25" s="305">
        <v>223156</v>
      </c>
      <c r="D25" s="306">
        <v>68422</v>
      </c>
      <c r="E25" s="306">
        <v>56819</v>
      </c>
      <c r="F25" s="334"/>
    </row>
    <row r="26" spans="2:6">
      <c r="B26" s="331">
        <v>2006</v>
      </c>
      <c r="C26" s="305">
        <v>199703</v>
      </c>
      <c r="D26" s="306">
        <v>68373</v>
      </c>
      <c r="E26" s="306">
        <v>69922</v>
      </c>
      <c r="F26" s="334"/>
    </row>
    <row r="27" spans="2:6" s="337" customFormat="1">
      <c r="B27" s="335">
        <v>2007</v>
      </c>
      <c r="C27" s="305">
        <v>188827</v>
      </c>
      <c r="D27" s="306">
        <v>82071</v>
      </c>
      <c r="E27" s="306">
        <v>162743</v>
      </c>
      <c r="F27" s="336"/>
    </row>
    <row r="28" spans="2:6">
      <c r="B28" s="331">
        <v>2008</v>
      </c>
      <c r="C28" s="305">
        <v>208114.3</v>
      </c>
      <c r="D28" s="306">
        <v>93671.1</v>
      </c>
      <c r="E28" s="306">
        <v>143303.6</v>
      </c>
    </row>
    <row r="29" spans="2:6">
      <c r="B29" s="331">
        <v>2009</v>
      </c>
      <c r="C29" s="305">
        <v>202070</v>
      </c>
      <c r="D29" s="306">
        <v>99715</v>
      </c>
      <c r="E29" s="306">
        <v>161052</v>
      </c>
    </row>
    <row r="30" spans="2:6">
      <c r="B30" s="331">
        <v>2010</v>
      </c>
      <c r="C30" s="305">
        <v>173792.3</v>
      </c>
      <c r="D30" s="306">
        <v>54634</v>
      </c>
      <c r="E30" s="306">
        <v>54974</v>
      </c>
    </row>
    <row r="31" spans="2:6">
      <c r="B31" s="331">
        <v>2011</v>
      </c>
      <c r="C31" s="305">
        <v>182452</v>
      </c>
      <c r="D31" s="306">
        <v>72724</v>
      </c>
      <c r="E31" s="306">
        <v>105173.3</v>
      </c>
    </row>
    <row r="32" spans="2:6">
      <c r="B32" s="331">
        <v>2012</v>
      </c>
      <c r="C32" s="305">
        <v>190596.09999999998</v>
      </c>
      <c r="D32" s="306">
        <v>106527.2</v>
      </c>
      <c r="E32" s="306">
        <v>191875.85</v>
      </c>
    </row>
    <row r="33" spans="2:5">
      <c r="B33" s="331">
        <v>2013</v>
      </c>
      <c r="C33" s="305">
        <v>168281.5</v>
      </c>
      <c r="D33" s="306">
        <v>95760.4</v>
      </c>
      <c r="E33" s="306">
        <v>282278.40000000002</v>
      </c>
    </row>
    <row r="34" spans="2:5">
      <c r="B34" s="331">
        <v>2014</v>
      </c>
      <c r="C34" s="305">
        <v>222756.88819999999</v>
      </c>
      <c r="D34" s="306">
        <v>130371.360008</v>
      </c>
      <c r="E34" s="306">
        <v>173034.527</v>
      </c>
    </row>
    <row r="35" spans="2:5">
      <c r="B35" s="331">
        <v>2015</v>
      </c>
      <c r="C35" s="305">
        <v>197314</v>
      </c>
      <c r="D35" s="306">
        <v>124315</v>
      </c>
      <c r="E35" s="306">
        <v>192791</v>
      </c>
    </row>
    <row r="36" spans="2:5">
      <c r="B36" s="331">
        <v>2016</v>
      </c>
      <c r="C36" s="305">
        <v>191266</v>
      </c>
      <c r="D36" s="306">
        <v>103171</v>
      </c>
      <c r="E36" s="306">
        <v>112507</v>
      </c>
    </row>
    <row r="37" spans="2:5">
      <c r="B37" s="331"/>
      <c r="C37" s="305"/>
      <c r="D37" s="306"/>
      <c r="E37" s="306"/>
    </row>
  </sheetData>
  <mergeCells count="2">
    <mergeCell ref="B4:E4"/>
    <mergeCell ref="B7:B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2:K33"/>
  <sheetViews>
    <sheetView topLeftCell="A4" workbookViewId="0">
      <selection activeCell="J35" sqref="J35"/>
    </sheetView>
  </sheetViews>
  <sheetFormatPr defaultColWidth="9.1796875" defaultRowHeight="13"/>
  <cols>
    <col min="1" max="1" width="3.81640625" style="1" customWidth="1"/>
    <col min="2" max="2" width="20.26953125" style="1" customWidth="1"/>
    <col min="3" max="3" width="11.453125" style="1" customWidth="1"/>
    <col min="4" max="4" width="10.453125" style="1" customWidth="1"/>
    <col min="5" max="6" width="8.54296875" style="1" customWidth="1"/>
    <col min="7" max="7" width="10.453125" style="1" customWidth="1"/>
    <col min="8" max="8" width="9.1796875" style="1" customWidth="1"/>
    <col min="9" max="9" width="10.81640625" style="1" customWidth="1"/>
    <col min="10" max="10" width="12" style="1" customWidth="1"/>
    <col min="11" max="16384" width="9.1796875" style="1"/>
  </cols>
  <sheetData>
    <row r="2" spans="2:11">
      <c r="B2" s="522" t="s">
        <v>273</v>
      </c>
      <c r="C2" s="522"/>
      <c r="D2" s="522"/>
      <c r="E2" s="522"/>
      <c r="F2" s="522"/>
      <c r="G2" s="522"/>
      <c r="H2" s="522"/>
      <c r="I2" s="522"/>
      <c r="J2" s="522"/>
    </row>
    <row r="3" spans="2:11">
      <c r="J3" s="12" t="s">
        <v>105</v>
      </c>
    </row>
    <row r="4" spans="2:11" ht="54.75" customHeight="1">
      <c r="B4" s="104" t="s">
        <v>1</v>
      </c>
      <c r="C4" s="65" t="s">
        <v>54</v>
      </c>
      <c r="D4" s="113" t="s">
        <v>94</v>
      </c>
      <c r="E4" s="65" t="s">
        <v>55</v>
      </c>
      <c r="F4" s="66" t="s">
        <v>102</v>
      </c>
      <c r="G4" s="133" t="s">
        <v>95</v>
      </c>
      <c r="H4" s="176" t="s">
        <v>56</v>
      </c>
      <c r="I4" s="66" t="s">
        <v>104</v>
      </c>
      <c r="J4" s="113" t="s">
        <v>96</v>
      </c>
      <c r="K4" s="117"/>
    </row>
    <row r="5" spans="2:11" ht="13.5">
      <c r="B5" s="105" t="s">
        <v>57</v>
      </c>
      <c r="C5" s="362">
        <v>2542310</v>
      </c>
      <c r="D5" s="363">
        <f>C5/2696086*100</f>
        <v>94.296324375409384</v>
      </c>
      <c r="E5" s="362">
        <v>62232</v>
      </c>
      <c r="F5" s="364">
        <f>E5/68460*100</f>
        <v>90.902716914986854</v>
      </c>
      <c r="G5" s="365">
        <f>E5/C5*100</f>
        <v>2.4478525435529108</v>
      </c>
      <c r="H5" s="366">
        <v>829589</v>
      </c>
      <c r="I5" s="367">
        <f>H5/896549*100</f>
        <v>92.531361922215069</v>
      </c>
      <c r="J5" s="363">
        <f>H5/C5*100</f>
        <v>32.631307747678292</v>
      </c>
      <c r="K5" s="39"/>
    </row>
    <row r="6" spans="2:11">
      <c r="B6" s="106" t="s">
        <v>58</v>
      </c>
      <c r="C6" s="118">
        <v>30496</v>
      </c>
      <c r="D6" s="114">
        <f t="shared" ref="D6:D31" si="0">C6/2696086*100</f>
        <v>1.1311211882707006</v>
      </c>
      <c r="E6" s="118">
        <v>15067</v>
      </c>
      <c r="F6" s="127">
        <f t="shared" ref="F6:F31" si="1">E6/68460*100</f>
        <v>22.00847210049664</v>
      </c>
      <c r="G6" s="101">
        <f t="shared" ref="G6:G31" si="2">E6/C6*100</f>
        <v>49.406479538300104</v>
      </c>
      <c r="H6" s="182">
        <v>14357</v>
      </c>
      <c r="I6" s="129">
        <f t="shared" ref="I6:I31" si="3">H6/896549*100</f>
        <v>1.6013625579862338</v>
      </c>
      <c r="J6" s="114">
        <f t="shared" ref="J6:J31" si="4">H6/C6*100</f>
        <v>47.078305351521507</v>
      </c>
      <c r="K6" s="39"/>
    </row>
    <row r="7" spans="2:11">
      <c r="B7" s="106" t="s">
        <v>59</v>
      </c>
      <c r="C7" s="118">
        <v>1163199</v>
      </c>
      <c r="D7" s="114">
        <f t="shared" si="0"/>
        <v>43.14398724669762</v>
      </c>
      <c r="E7" s="118">
        <v>10391</v>
      </c>
      <c r="F7" s="127">
        <f t="shared" si="1"/>
        <v>15.178206251825884</v>
      </c>
      <c r="G7" s="101">
        <f t="shared" si="2"/>
        <v>0.89331232231114366</v>
      </c>
      <c r="H7" s="182">
        <v>413055</v>
      </c>
      <c r="I7" s="129">
        <f t="shared" si="3"/>
        <v>46.071659217733782</v>
      </c>
      <c r="J7" s="114">
        <f t="shared" si="4"/>
        <v>35.510260926978098</v>
      </c>
      <c r="K7" s="39"/>
    </row>
    <row r="8" spans="2:11">
      <c r="B8" s="106" t="s">
        <v>60</v>
      </c>
      <c r="C8" s="118">
        <v>28463</v>
      </c>
      <c r="D8" s="114">
        <f t="shared" si="0"/>
        <v>1.0557155817729849</v>
      </c>
      <c r="E8" s="118">
        <v>9126</v>
      </c>
      <c r="F8" s="127">
        <f t="shared" si="1"/>
        <v>13.330411919368975</v>
      </c>
      <c r="G8" s="101">
        <f t="shared" si="2"/>
        <v>32.062677862488144</v>
      </c>
      <c r="H8" s="182">
        <v>18338</v>
      </c>
      <c r="I8" s="129">
        <f t="shared" si="3"/>
        <v>2.0453985225570492</v>
      </c>
      <c r="J8" s="114">
        <f t="shared" si="4"/>
        <v>64.427502371499841</v>
      </c>
      <c r="K8" s="39"/>
    </row>
    <row r="9" spans="2:11">
      <c r="B9" s="106" t="s">
        <v>61</v>
      </c>
      <c r="C9" s="118">
        <v>85461</v>
      </c>
      <c r="D9" s="114">
        <f t="shared" si="0"/>
        <v>3.1698172832765721</v>
      </c>
      <c r="E9" s="118">
        <v>3723</v>
      </c>
      <c r="F9" s="127">
        <f t="shared" si="1"/>
        <v>5.4382120946538128</v>
      </c>
      <c r="G9" s="101">
        <f t="shared" si="2"/>
        <v>4.3563730824586653</v>
      </c>
      <c r="H9" s="182">
        <v>8242</v>
      </c>
      <c r="I9" s="129">
        <f t="shared" si="3"/>
        <v>0.91930279326617959</v>
      </c>
      <c r="J9" s="114">
        <f t="shared" si="4"/>
        <v>9.6441651747580757</v>
      </c>
      <c r="K9" s="39"/>
    </row>
    <row r="10" spans="2:11">
      <c r="B10" s="106" t="s">
        <v>62</v>
      </c>
      <c r="C10" s="118">
        <v>16255</v>
      </c>
      <c r="D10" s="114">
        <f t="shared" si="0"/>
        <v>0.60291103473702246</v>
      </c>
      <c r="E10" s="118">
        <v>4599</v>
      </c>
      <c r="F10" s="127">
        <f t="shared" si="1"/>
        <v>6.7177914110429446</v>
      </c>
      <c r="G10" s="101">
        <f t="shared" si="2"/>
        <v>28.292832974469395</v>
      </c>
      <c r="H10" s="182">
        <v>9664</v>
      </c>
      <c r="I10" s="129">
        <f t="shared" si="3"/>
        <v>1.0779109674987088</v>
      </c>
      <c r="J10" s="114">
        <f t="shared" si="4"/>
        <v>59.452476161181181</v>
      </c>
      <c r="K10" s="39"/>
    </row>
    <row r="11" spans="2:11">
      <c r="B11" s="106" t="s">
        <v>63</v>
      </c>
      <c r="C11" s="118">
        <v>1267</v>
      </c>
      <c r="D11" s="114">
        <f t="shared" si="0"/>
        <v>4.6994049893067207E-2</v>
      </c>
      <c r="E11" s="118">
        <v>765</v>
      </c>
      <c r="F11" s="127">
        <f t="shared" si="1"/>
        <v>1.1174408413672217</v>
      </c>
      <c r="G11" s="101">
        <f t="shared" si="2"/>
        <v>60.378847671665348</v>
      </c>
      <c r="H11" s="182">
        <v>482</v>
      </c>
      <c r="I11" s="129">
        <f t="shared" si="3"/>
        <v>5.3761701814401666E-2</v>
      </c>
      <c r="J11" s="114">
        <f t="shared" si="4"/>
        <v>38.042620363062355</v>
      </c>
      <c r="K11" s="39"/>
    </row>
    <row r="12" spans="2:11">
      <c r="B12" s="106" t="s">
        <v>64</v>
      </c>
      <c r="C12" s="118">
        <v>43137</v>
      </c>
      <c r="D12" s="114">
        <f t="shared" si="0"/>
        <v>1.5999860538573325</v>
      </c>
      <c r="E12" s="118">
        <v>1629</v>
      </c>
      <c r="F12" s="127">
        <f t="shared" si="1"/>
        <v>2.3794916739702012</v>
      </c>
      <c r="G12" s="101">
        <f t="shared" si="2"/>
        <v>3.7763404965574794</v>
      </c>
      <c r="H12" s="182">
        <v>7044</v>
      </c>
      <c r="I12" s="129">
        <f t="shared" si="3"/>
        <v>0.78567931033328919</v>
      </c>
      <c r="J12" s="114">
        <f t="shared" si="4"/>
        <v>16.329369218999933</v>
      </c>
      <c r="K12" s="39"/>
    </row>
    <row r="13" spans="2:11">
      <c r="B13" s="106" t="s">
        <v>65</v>
      </c>
      <c r="C13" s="118">
        <v>163473</v>
      </c>
      <c r="D13" s="114">
        <f t="shared" si="0"/>
        <v>6.0633451603546771</v>
      </c>
      <c r="E13" s="118">
        <v>2408</v>
      </c>
      <c r="F13" s="127">
        <f t="shared" si="1"/>
        <v>3.517382413087935</v>
      </c>
      <c r="G13" s="101">
        <f t="shared" si="2"/>
        <v>1.4730261266386497</v>
      </c>
      <c r="H13" s="182">
        <v>22398</v>
      </c>
      <c r="I13" s="129">
        <f t="shared" si="3"/>
        <v>2.4982460523630055</v>
      </c>
      <c r="J13" s="114">
        <f t="shared" si="4"/>
        <v>13.70134517626764</v>
      </c>
      <c r="K13" s="39"/>
    </row>
    <row r="14" spans="2:11">
      <c r="B14" s="106" t="s">
        <v>66</v>
      </c>
      <c r="C14" s="118">
        <v>966494</v>
      </c>
      <c r="D14" s="114">
        <f t="shared" si="0"/>
        <v>35.848040455682792</v>
      </c>
      <c r="E14" s="118">
        <v>11203</v>
      </c>
      <c r="F14" s="127">
        <f t="shared" si="1"/>
        <v>16.364300321355536</v>
      </c>
      <c r="G14" s="101">
        <f t="shared" si="2"/>
        <v>1.1591380805261078</v>
      </c>
      <c r="H14" s="182">
        <v>301465</v>
      </c>
      <c r="I14" s="129">
        <f t="shared" si="3"/>
        <v>33.625044476096676</v>
      </c>
      <c r="J14" s="114">
        <f t="shared" si="4"/>
        <v>31.191605948924671</v>
      </c>
      <c r="K14" s="39"/>
    </row>
    <row r="15" spans="2:11">
      <c r="B15" s="106" t="s">
        <v>67</v>
      </c>
      <c r="C15" s="118">
        <v>10431</v>
      </c>
      <c r="D15" s="114">
        <f t="shared" si="0"/>
        <v>0.38689418660977432</v>
      </c>
      <c r="E15" s="118">
        <v>1570</v>
      </c>
      <c r="F15" s="127">
        <f t="shared" si="1"/>
        <v>2.2933099620216186</v>
      </c>
      <c r="G15" s="101">
        <f t="shared" si="2"/>
        <v>15.051289425750166</v>
      </c>
      <c r="H15" s="182">
        <v>7796</v>
      </c>
      <c r="I15" s="129">
        <f t="shared" si="3"/>
        <v>0.86955648826779131</v>
      </c>
      <c r="J15" s="114">
        <f t="shared" si="4"/>
        <v>74.738759466973448</v>
      </c>
      <c r="K15" s="39"/>
    </row>
    <row r="16" spans="2:11">
      <c r="B16" s="106" t="s">
        <v>68</v>
      </c>
      <c r="C16" s="118">
        <v>17661</v>
      </c>
      <c r="D16" s="114">
        <f t="shared" si="0"/>
        <v>0.65506070652048931</v>
      </c>
      <c r="E16" s="118">
        <v>1253</v>
      </c>
      <c r="F16" s="127">
        <f t="shared" si="1"/>
        <v>1.8302658486707566</v>
      </c>
      <c r="G16" s="101">
        <f t="shared" si="2"/>
        <v>7.0947284978200562</v>
      </c>
      <c r="H16" s="182">
        <v>14589</v>
      </c>
      <c r="I16" s="129">
        <f t="shared" si="3"/>
        <v>1.6272395596894313</v>
      </c>
      <c r="J16" s="114">
        <f t="shared" si="4"/>
        <v>82.605741464243238</v>
      </c>
      <c r="K16" s="39"/>
    </row>
    <row r="17" spans="2:11">
      <c r="B17" s="106" t="s">
        <v>69</v>
      </c>
      <c r="C17" s="27">
        <v>15975</v>
      </c>
      <c r="D17" s="114">
        <f t="shared" si="0"/>
        <v>0.59252560934628939</v>
      </c>
      <c r="E17" s="27">
        <v>499</v>
      </c>
      <c r="F17" s="127">
        <f t="shared" si="1"/>
        <v>0.72889278410750802</v>
      </c>
      <c r="G17" s="101">
        <f t="shared" si="2"/>
        <v>3.1236306729264478</v>
      </c>
      <c r="H17" s="181">
        <v>12159</v>
      </c>
      <c r="I17" s="129">
        <f t="shared" si="3"/>
        <v>1.3562002746085267</v>
      </c>
      <c r="J17" s="114">
        <f t="shared" si="4"/>
        <v>76.112676056338017</v>
      </c>
      <c r="K17" s="39"/>
    </row>
    <row r="18" spans="2:11" ht="13.5">
      <c r="B18" s="107" t="s">
        <v>70</v>
      </c>
      <c r="C18" s="368">
        <v>21007</v>
      </c>
      <c r="D18" s="369">
        <f t="shared" si="0"/>
        <v>0.7791665399397496</v>
      </c>
      <c r="E18" s="368">
        <v>2102</v>
      </c>
      <c r="F18" s="370">
        <f t="shared" si="1"/>
        <v>3.0704060765410457</v>
      </c>
      <c r="G18" s="371">
        <f t="shared" si="2"/>
        <v>10.006188413386013</v>
      </c>
      <c r="H18" s="372">
        <v>17369</v>
      </c>
      <c r="I18" s="370">
        <f t="shared" si="3"/>
        <v>1.9373174249260221</v>
      </c>
      <c r="J18" s="369">
        <f t="shared" si="4"/>
        <v>82.68196315513876</v>
      </c>
      <c r="K18" s="39"/>
    </row>
    <row r="19" spans="2:11">
      <c r="B19" s="106" t="s">
        <v>71</v>
      </c>
      <c r="C19" s="118">
        <v>820</v>
      </c>
      <c r="D19" s="114">
        <f t="shared" si="0"/>
        <v>3.0414460072861176E-2</v>
      </c>
      <c r="E19" s="118">
        <v>197</v>
      </c>
      <c r="F19" s="127">
        <f t="shared" si="1"/>
        <v>0.28775927548933683</v>
      </c>
      <c r="G19" s="101">
        <f t="shared" si="2"/>
        <v>24.024390243902438</v>
      </c>
      <c r="H19" s="182">
        <v>611</v>
      </c>
      <c r="I19" s="127">
        <f t="shared" si="3"/>
        <v>6.8150207071783028E-2</v>
      </c>
      <c r="J19" s="114">
        <f t="shared" si="4"/>
        <v>74.512195121951223</v>
      </c>
      <c r="K19" s="39"/>
    </row>
    <row r="20" spans="2:11">
      <c r="B20" s="106" t="s">
        <v>72</v>
      </c>
      <c r="C20" s="118">
        <v>1727</v>
      </c>
      <c r="D20" s="114">
        <f t="shared" si="0"/>
        <v>6.405582017784299E-2</v>
      </c>
      <c r="E20" s="118">
        <v>102</v>
      </c>
      <c r="F20" s="127">
        <f t="shared" si="1"/>
        <v>0.14899211218229622</v>
      </c>
      <c r="G20" s="101">
        <f t="shared" si="2"/>
        <v>5.9061957151129132</v>
      </c>
      <c r="H20" s="182">
        <v>1546</v>
      </c>
      <c r="I20" s="127">
        <f t="shared" si="3"/>
        <v>0.17243898548768669</v>
      </c>
      <c r="J20" s="114">
        <f t="shared" si="4"/>
        <v>89.51939779965258</v>
      </c>
      <c r="K20" s="39"/>
    </row>
    <row r="21" spans="2:11">
      <c r="B21" s="106" t="s">
        <v>73</v>
      </c>
      <c r="C21" s="118">
        <v>2182</v>
      </c>
      <c r="D21" s="114">
        <f t="shared" si="0"/>
        <v>8.0932136437784255E-2</v>
      </c>
      <c r="E21" s="118">
        <v>199</v>
      </c>
      <c r="F21" s="127">
        <f t="shared" si="1"/>
        <v>0.29068068945369557</v>
      </c>
      <c r="G21" s="101">
        <f t="shared" si="2"/>
        <v>9.1200733272227321</v>
      </c>
      <c r="H21" s="182">
        <v>1870</v>
      </c>
      <c r="I21" s="127">
        <f t="shared" si="3"/>
        <v>0.20857755683180729</v>
      </c>
      <c r="J21" s="114">
        <f t="shared" si="4"/>
        <v>85.701191567369378</v>
      </c>
      <c r="K21" s="39"/>
    </row>
    <row r="22" spans="2:11">
      <c r="B22" s="106" t="s">
        <v>74</v>
      </c>
      <c r="C22" s="118">
        <v>1232</v>
      </c>
      <c r="D22" s="114">
        <f t="shared" si="0"/>
        <v>4.5695871719225574E-2</v>
      </c>
      <c r="E22" s="118">
        <v>162</v>
      </c>
      <c r="F22" s="127">
        <f t="shared" si="1"/>
        <v>0.23663453111305871</v>
      </c>
      <c r="G22" s="101">
        <f t="shared" si="2"/>
        <v>13.14935064935065</v>
      </c>
      <c r="H22" s="182">
        <v>994</v>
      </c>
      <c r="I22" s="127">
        <f t="shared" si="3"/>
        <v>0.11086956764214784</v>
      </c>
      <c r="J22" s="114">
        <f t="shared" si="4"/>
        <v>80.681818181818173</v>
      </c>
      <c r="K22" s="39"/>
    </row>
    <row r="23" spans="2:11">
      <c r="B23" s="106" t="s">
        <v>75</v>
      </c>
      <c r="C23" s="118">
        <v>2024</v>
      </c>
      <c r="D23" s="114">
        <f t="shared" si="0"/>
        <v>7.5071789253013443E-2</v>
      </c>
      <c r="E23" s="118">
        <v>97</v>
      </c>
      <c r="F23" s="127">
        <f t="shared" si="1"/>
        <v>0.14168857727139936</v>
      </c>
      <c r="G23" s="101">
        <f t="shared" si="2"/>
        <v>4.7924901185770752</v>
      </c>
      <c r="H23" s="182">
        <v>1711</v>
      </c>
      <c r="I23" s="127">
        <f t="shared" si="3"/>
        <v>0.19084288756108142</v>
      </c>
      <c r="J23" s="114">
        <f t="shared" si="4"/>
        <v>84.535573122529641</v>
      </c>
      <c r="K23" s="39"/>
    </row>
    <row r="24" spans="2:11">
      <c r="B24" s="106" t="s">
        <v>76</v>
      </c>
      <c r="C24" s="118">
        <v>2084</v>
      </c>
      <c r="D24" s="114">
        <f t="shared" si="0"/>
        <v>7.7297237551027673E-2</v>
      </c>
      <c r="E24" s="118">
        <v>342</v>
      </c>
      <c r="F24" s="127">
        <f t="shared" si="1"/>
        <v>0.49956178790534617</v>
      </c>
      <c r="G24" s="101">
        <f t="shared" si="2"/>
        <v>16.410748560460654</v>
      </c>
      <c r="H24" s="182">
        <v>1647</v>
      </c>
      <c r="I24" s="127">
        <f t="shared" si="3"/>
        <v>0.18370440433261317</v>
      </c>
      <c r="J24" s="114">
        <f t="shared" si="4"/>
        <v>79.030710172744719</v>
      </c>
      <c r="K24" s="39"/>
    </row>
    <row r="25" spans="2:11">
      <c r="B25" s="108" t="s">
        <v>69</v>
      </c>
      <c r="C25" s="119">
        <v>10937</v>
      </c>
      <c r="D25" s="115">
        <f t="shared" si="0"/>
        <v>0.40566213392302763</v>
      </c>
      <c r="E25" s="119">
        <v>1004</v>
      </c>
      <c r="F25" s="128">
        <f t="shared" si="1"/>
        <v>1.4665498101080925</v>
      </c>
      <c r="G25" s="184">
        <f t="shared" si="2"/>
        <v>9.1798482216329891</v>
      </c>
      <c r="H25" s="183">
        <v>8989</v>
      </c>
      <c r="I25" s="128">
        <f t="shared" si="3"/>
        <v>1.0026222771984576</v>
      </c>
      <c r="J25" s="115">
        <f t="shared" si="4"/>
        <v>82.188900064002922</v>
      </c>
      <c r="K25" s="39"/>
    </row>
    <row r="26" spans="2:11" ht="13.5">
      <c r="B26" s="105" t="s">
        <v>77</v>
      </c>
      <c r="C26" s="362">
        <v>80468</v>
      </c>
      <c r="D26" s="363">
        <f t="shared" si="0"/>
        <v>2.9846228940768209</v>
      </c>
      <c r="E26" s="362">
        <v>4110</v>
      </c>
      <c r="F26" s="364">
        <f t="shared" si="1"/>
        <v>6.0035056967572302</v>
      </c>
      <c r="G26" s="365">
        <f t="shared" si="2"/>
        <v>5.1076204205398419</v>
      </c>
      <c r="H26" s="366">
        <v>44609</v>
      </c>
      <c r="I26" s="367">
        <f t="shared" si="3"/>
        <v>4.9756343490428296</v>
      </c>
      <c r="J26" s="363">
        <f t="shared" si="4"/>
        <v>55.436943878311872</v>
      </c>
      <c r="K26" s="39"/>
    </row>
    <row r="27" spans="2:11">
      <c r="B27" s="106" t="s">
        <v>78</v>
      </c>
      <c r="C27" s="27">
        <v>27095</v>
      </c>
      <c r="D27" s="114">
        <f t="shared" si="0"/>
        <v>1.0049753605782605</v>
      </c>
      <c r="E27" s="27">
        <v>1892</v>
      </c>
      <c r="F27" s="127">
        <f t="shared" si="1"/>
        <v>2.7636576102833774</v>
      </c>
      <c r="G27" s="101">
        <f t="shared" si="2"/>
        <v>6.9828381620225128</v>
      </c>
      <c r="H27" s="181">
        <v>7663</v>
      </c>
      <c r="I27" s="129">
        <f t="shared" si="3"/>
        <v>0.8547218278086306</v>
      </c>
      <c r="J27" s="114">
        <f t="shared" si="4"/>
        <v>28.281970843329031</v>
      </c>
      <c r="K27" s="39"/>
    </row>
    <row r="28" spans="2:11">
      <c r="B28" s="106" t="s">
        <v>79</v>
      </c>
      <c r="C28" s="118">
        <v>13386</v>
      </c>
      <c r="D28" s="114">
        <f t="shared" si="0"/>
        <v>0.49649751528697522</v>
      </c>
      <c r="E28" s="118">
        <v>664</v>
      </c>
      <c r="F28" s="127">
        <f t="shared" si="1"/>
        <v>0.9699094361671049</v>
      </c>
      <c r="G28" s="101">
        <f t="shared" si="2"/>
        <v>4.9604063947407742</v>
      </c>
      <c r="H28" s="182">
        <v>11512</v>
      </c>
      <c r="I28" s="129">
        <f t="shared" si="3"/>
        <v>1.2840346707207302</v>
      </c>
      <c r="J28" s="114">
        <f t="shared" si="4"/>
        <v>86.000298819662333</v>
      </c>
      <c r="K28" s="39"/>
    </row>
    <row r="29" spans="2:11">
      <c r="B29" s="106" t="s">
        <v>69</v>
      </c>
      <c r="C29" s="27">
        <v>39986</v>
      </c>
      <c r="D29" s="114">
        <f t="shared" si="0"/>
        <v>1.4831129274066184</v>
      </c>
      <c r="E29" s="27">
        <v>1554</v>
      </c>
      <c r="F29" s="127">
        <f t="shared" si="1"/>
        <v>2.2699386503067487</v>
      </c>
      <c r="G29" s="101">
        <f t="shared" si="2"/>
        <v>3.8863602260791277</v>
      </c>
      <c r="H29" s="181">
        <v>25434</v>
      </c>
      <c r="I29" s="129">
        <f t="shared" si="3"/>
        <v>2.8368778505134689</v>
      </c>
      <c r="J29" s="114">
        <f t="shared" si="4"/>
        <v>63.607262541889668</v>
      </c>
      <c r="K29" s="39"/>
    </row>
    <row r="30" spans="2:11" ht="13.5">
      <c r="B30" s="109" t="s">
        <v>80</v>
      </c>
      <c r="C30" s="373">
        <v>52301</v>
      </c>
      <c r="D30" s="374">
        <f t="shared" si="0"/>
        <v>1.9398861905740397</v>
      </c>
      <c r="E30" s="373">
        <v>16</v>
      </c>
      <c r="F30" s="375">
        <f t="shared" si="1"/>
        <v>2.3371311714869999E-2</v>
      </c>
      <c r="G30" s="376">
        <f t="shared" si="2"/>
        <v>3.0592149289688533E-2</v>
      </c>
      <c r="H30" s="377">
        <v>4982</v>
      </c>
      <c r="I30" s="375">
        <f t="shared" si="3"/>
        <v>0.55568630381607698</v>
      </c>
      <c r="J30" s="374">
        <f t="shared" si="4"/>
        <v>9.5256304850767677</v>
      </c>
      <c r="K30" s="39"/>
    </row>
    <row r="31" spans="2:11" ht="13.5">
      <c r="B31" s="110" t="s">
        <v>81</v>
      </c>
      <c r="C31" s="378">
        <v>2696086</v>
      </c>
      <c r="D31" s="379">
        <f t="shared" si="0"/>
        <v>100</v>
      </c>
      <c r="E31" s="378">
        <v>68460</v>
      </c>
      <c r="F31" s="380">
        <f t="shared" si="1"/>
        <v>100</v>
      </c>
      <c r="G31" s="381">
        <f t="shared" si="2"/>
        <v>2.5392365080342394</v>
      </c>
      <c r="H31" s="382">
        <v>896549</v>
      </c>
      <c r="I31" s="367">
        <f t="shared" si="3"/>
        <v>100</v>
      </c>
      <c r="J31" s="379">
        <f t="shared" si="4"/>
        <v>33.253724102272706</v>
      </c>
      <c r="K31" s="39"/>
    </row>
    <row r="32" spans="2:11" ht="24" customHeight="1">
      <c r="B32" s="534" t="s">
        <v>274</v>
      </c>
      <c r="C32" s="534"/>
      <c r="D32" s="534"/>
      <c r="E32" s="534"/>
      <c r="F32" s="534"/>
      <c r="G32" s="534"/>
      <c r="H32" s="534"/>
      <c r="I32" s="534"/>
      <c r="J32" s="534"/>
    </row>
    <row r="33" spans="2:2">
      <c r="B33" s="1" t="s">
        <v>93</v>
      </c>
    </row>
  </sheetData>
  <mergeCells count="2">
    <mergeCell ref="B2:J2"/>
    <mergeCell ref="B32:J32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3:H40"/>
  <sheetViews>
    <sheetView topLeftCell="A4" zoomScale="110" zoomScaleNormal="110" workbookViewId="0">
      <selection activeCell="H6" sqref="H6"/>
    </sheetView>
  </sheetViews>
  <sheetFormatPr defaultColWidth="8.7265625" defaultRowHeight="13"/>
  <cols>
    <col min="1" max="1" width="2.54296875" style="1" customWidth="1"/>
    <col min="2" max="2" width="18" style="1" customWidth="1"/>
    <col min="3" max="5" width="8.7265625" style="1"/>
    <col min="6" max="6" width="8.81640625" style="1" customWidth="1"/>
    <col min="7" max="7" width="8.7265625" style="1"/>
    <col min="8" max="8" width="9.26953125" style="1" customWidth="1"/>
    <col min="9" max="16384" width="8.7265625" style="1"/>
  </cols>
  <sheetData>
    <row r="3" spans="2:8" ht="14.5">
      <c r="B3" s="522" t="s">
        <v>32</v>
      </c>
      <c r="C3" s="528"/>
      <c r="D3" s="528"/>
      <c r="E3" s="528"/>
      <c r="F3" s="528"/>
      <c r="G3" s="528"/>
      <c r="H3" s="528"/>
    </row>
    <row r="4" spans="2:8">
      <c r="B4" s="533" t="s">
        <v>51</v>
      </c>
      <c r="C4" s="533"/>
      <c r="D4" s="533"/>
      <c r="E4" s="533"/>
      <c r="F4" s="533"/>
      <c r="G4" s="533"/>
      <c r="H4" s="533"/>
    </row>
    <row r="5" spans="2:8">
      <c r="B5" s="36"/>
      <c r="C5" s="36"/>
      <c r="D5" s="36"/>
      <c r="E5" s="36"/>
      <c r="F5" s="36"/>
      <c r="G5" s="36"/>
      <c r="H5" s="12" t="s">
        <v>183</v>
      </c>
    </row>
    <row r="6" spans="2:8" ht="13.5">
      <c r="B6" s="37" t="s">
        <v>33</v>
      </c>
      <c r="C6" s="38"/>
      <c r="D6" s="38"/>
      <c r="E6" s="38"/>
      <c r="F6" s="38"/>
      <c r="G6" s="38"/>
      <c r="H6" s="38"/>
    </row>
    <row r="7" spans="2:8">
      <c r="B7" s="535" t="s">
        <v>1</v>
      </c>
      <c r="C7" s="529" t="s">
        <v>42</v>
      </c>
      <c r="D7" s="529"/>
      <c r="E7" s="545" t="s">
        <v>40</v>
      </c>
      <c r="F7" s="545"/>
      <c r="G7" s="545" t="s">
        <v>41</v>
      </c>
      <c r="H7" s="545"/>
    </row>
    <row r="8" spans="2:8">
      <c r="B8" s="536"/>
      <c r="C8" s="126" t="s">
        <v>38</v>
      </c>
      <c r="D8" s="121" t="s">
        <v>39</v>
      </c>
      <c r="E8" s="120" t="s">
        <v>38</v>
      </c>
      <c r="F8" s="125" t="s">
        <v>39</v>
      </c>
      <c r="G8" s="120" t="s">
        <v>38</v>
      </c>
      <c r="H8" s="125" t="s">
        <v>39</v>
      </c>
    </row>
    <row r="9" spans="2:8">
      <c r="B9" s="39" t="s">
        <v>34</v>
      </c>
      <c r="C9" s="40">
        <v>269935</v>
      </c>
      <c r="D9" s="41">
        <v>-67.459999999999994</v>
      </c>
      <c r="E9" s="42">
        <v>703650</v>
      </c>
      <c r="F9" s="43">
        <v>-15.18</v>
      </c>
      <c r="G9" s="42">
        <v>923295</v>
      </c>
      <c r="H9" s="98">
        <v>11.3</v>
      </c>
    </row>
    <row r="10" spans="2:8">
      <c r="B10" s="39" t="s">
        <v>35</v>
      </c>
      <c r="C10" s="39">
        <v>16833</v>
      </c>
      <c r="D10" s="44">
        <v>-3.09</v>
      </c>
      <c r="E10" s="28">
        <v>17317</v>
      </c>
      <c r="F10" s="99">
        <v>-0.3</v>
      </c>
      <c r="G10" s="28">
        <v>17445</v>
      </c>
      <c r="H10" s="45">
        <v>0.43</v>
      </c>
    </row>
    <row r="11" spans="2:8">
      <c r="B11" s="39" t="s">
        <v>36</v>
      </c>
      <c r="C11" s="39">
        <v>35627</v>
      </c>
      <c r="D11" s="44">
        <v>-20.13</v>
      </c>
      <c r="E11" s="28">
        <v>42608</v>
      </c>
      <c r="F11" s="45">
        <v>-4.49</v>
      </c>
      <c r="G11" s="28">
        <v>48962</v>
      </c>
      <c r="H11" s="45">
        <v>5.28</v>
      </c>
    </row>
    <row r="12" spans="2:8">
      <c r="B12" s="39" t="s">
        <v>37</v>
      </c>
      <c r="C12" s="39">
        <v>2406</v>
      </c>
      <c r="D12" s="44">
        <v>-54.71</v>
      </c>
      <c r="E12" s="28">
        <v>4288</v>
      </c>
      <c r="F12" s="45">
        <v>-13.97</v>
      </c>
      <c r="G12" s="28">
        <v>6082</v>
      </c>
      <c r="H12" s="45">
        <v>22.09</v>
      </c>
    </row>
    <row r="13" spans="2:8">
      <c r="B13" s="46" t="s">
        <v>6</v>
      </c>
      <c r="C13" s="46">
        <v>324800</v>
      </c>
      <c r="D13" s="9">
        <v>-63.77</v>
      </c>
      <c r="E13" s="47">
        <v>767861</v>
      </c>
      <c r="F13" s="48">
        <v>-14.35</v>
      </c>
      <c r="G13" s="47">
        <v>993785</v>
      </c>
      <c r="H13" s="48">
        <v>10.85</v>
      </c>
    </row>
    <row r="14" spans="2:8" ht="13.5">
      <c r="B14" s="49" t="s">
        <v>43</v>
      </c>
      <c r="C14" s="10"/>
      <c r="D14" s="10"/>
      <c r="E14" s="10"/>
      <c r="F14" s="10"/>
      <c r="G14" s="10"/>
      <c r="H14" s="10"/>
    </row>
    <row r="15" spans="2:8">
      <c r="B15" s="535" t="s">
        <v>1</v>
      </c>
      <c r="C15" s="543" t="s">
        <v>44</v>
      </c>
      <c r="D15" s="544"/>
      <c r="E15" s="543" t="s">
        <v>46</v>
      </c>
      <c r="F15" s="544"/>
      <c r="G15" s="546" t="s">
        <v>45</v>
      </c>
      <c r="H15" s="547"/>
    </row>
    <row r="16" spans="2:8">
      <c r="B16" s="536"/>
      <c r="C16" s="120" t="s">
        <v>38</v>
      </c>
      <c r="D16" s="121" t="s">
        <v>39</v>
      </c>
      <c r="E16" s="120" t="s">
        <v>38</v>
      </c>
      <c r="F16" s="121" t="s">
        <v>39</v>
      </c>
      <c r="G16" s="124" t="s">
        <v>38</v>
      </c>
      <c r="H16" s="125" t="s">
        <v>39</v>
      </c>
    </row>
    <row r="17" spans="2:8">
      <c r="B17" s="39" t="s">
        <v>34</v>
      </c>
      <c r="C17" s="28">
        <v>753898</v>
      </c>
      <c r="D17" s="44">
        <v>-9.1199999999999992</v>
      </c>
      <c r="E17" s="28">
        <v>822881</v>
      </c>
      <c r="F17" s="44">
        <v>-0.81</v>
      </c>
      <c r="G17" s="50">
        <v>835828</v>
      </c>
      <c r="H17" s="45">
        <v>0.75</v>
      </c>
    </row>
    <row r="18" spans="2:8">
      <c r="B18" s="39" t="s">
        <v>35</v>
      </c>
      <c r="C18" s="28">
        <v>17200</v>
      </c>
      <c r="D18" s="44">
        <v>-0.98</v>
      </c>
      <c r="E18" s="28">
        <v>17364</v>
      </c>
      <c r="F18" s="44">
        <v>-0.03</v>
      </c>
      <c r="G18" s="50">
        <v>17381</v>
      </c>
      <c r="H18" s="45">
        <v>7.0000000000000007E-2</v>
      </c>
    </row>
    <row r="19" spans="2:8">
      <c r="B19" s="39" t="s">
        <v>36</v>
      </c>
      <c r="C19" s="28">
        <v>42476</v>
      </c>
      <c r="D19" s="44">
        <v>-4.78</v>
      </c>
      <c r="E19" s="28">
        <v>44299</v>
      </c>
      <c r="F19" s="44">
        <v>-0.69</v>
      </c>
      <c r="G19" s="50">
        <v>44790</v>
      </c>
      <c r="H19" s="45">
        <v>0.41</v>
      </c>
    </row>
    <row r="20" spans="2:8">
      <c r="B20" s="51" t="s">
        <v>37</v>
      </c>
      <c r="C20" s="52">
        <v>4701</v>
      </c>
      <c r="D20" s="53">
        <v>-5.64</v>
      </c>
      <c r="E20" s="52">
        <v>4936</v>
      </c>
      <c r="F20" s="53">
        <v>-0.92</v>
      </c>
      <c r="G20" s="54">
        <v>5062</v>
      </c>
      <c r="H20" s="55">
        <v>1.61</v>
      </c>
    </row>
    <row r="21" spans="2:8">
      <c r="B21" s="56" t="s">
        <v>6</v>
      </c>
      <c r="C21" s="57">
        <v>818275</v>
      </c>
      <c r="D21" s="58">
        <v>-8.73</v>
      </c>
      <c r="E21" s="57">
        <v>889480</v>
      </c>
      <c r="F21" s="58">
        <v>-0.92</v>
      </c>
      <c r="G21" s="59">
        <v>903062</v>
      </c>
      <c r="H21" s="60">
        <v>0.73</v>
      </c>
    </row>
    <row r="22" spans="2:8" ht="13.5">
      <c r="B22" s="61" t="s">
        <v>47</v>
      </c>
    </row>
    <row r="23" spans="2:8">
      <c r="B23" s="535" t="s">
        <v>1</v>
      </c>
      <c r="C23" s="543" t="s">
        <v>48</v>
      </c>
      <c r="D23" s="544"/>
      <c r="E23" s="543" t="s">
        <v>49</v>
      </c>
      <c r="F23" s="544"/>
      <c r="G23" s="539"/>
      <c r="H23" s="539"/>
    </row>
    <row r="24" spans="2:8">
      <c r="B24" s="536"/>
      <c r="C24" s="120" t="s">
        <v>38</v>
      </c>
      <c r="D24" s="121" t="s">
        <v>39</v>
      </c>
      <c r="E24" s="120" t="s">
        <v>38</v>
      </c>
      <c r="F24" s="121" t="s">
        <v>39</v>
      </c>
      <c r="G24" s="62"/>
      <c r="H24" s="62"/>
    </row>
    <row r="25" spans="2:8">
      <c r="B25" s="40" t="s">
        <v>34</v>
      </c>
      <c r="C25" s="42">
        <v>634634</v>
      </c>
      <c r="D25" s="100">
        <v>-23.5</v>
      </c>
      <c r="E25" s="42">
        <v>940791</v>
      </c>
      <c r="F25" s="100">
        <v>13.4</v>
      </c>
      <c r="G25" s="10"/>
      <c r="H25" s="10"/>
    </row>
    <row r="26" spans="2:8">
      <c r="B26" s="39" t="s">
        <v>35</v>
      </c>
      <c r="C26" s="28">
        <v>17070</v>
      </c>
      <c r="D26" s="101">
        <v>-1.73</v>
      </c>
      <c r="E26" s="28">
        <v>17486</v>
      </c>
      <c r="F26" s="102">
        <v>0.67</v>
      </c>
      <c r="G26" s="10"/>
      <c r="H26" s="10"/>
    </row>
    <row r="27" spans="2:8">
      <c r="B27" s="39" t="s">
        <v>36</v>
      </c>
      <c r="C27" s="28">
        <v>39388</v>
      </c>
      <c r="D27" s="101">
        <v>-11.7</v>
      </c>
      <c r="E27" s="28">
        <v>49157</v>
      </c>
      <c r="F27" s="102">
        <v>10.199999999999999</v>
      </c>
      <c r="G27" s="10"/>
      <c r="H27" s="10"/>
    </row>
    <row r="28" spans="2:8">
      <c r="B28" s="51" t="s">
        <v>37</v>
      </c>
      <c r="C28" s="64">
        <v>3810</v>
      </c>
      <c r="D28" s="102">
        <v>-13.52</v>
      </c>
      <c r="E28" s="64">
        <v>6751</v>
      </c>
      <c r="F28" s="102">
        <v>35.520000000000003</v>
      </c>
      <c r="G28" s="10"/>
      <c r="H28" s="10"/>
    </row>
    <row r="29" spans="2:8">
      <c r="B29" s="56" t="s">
        <v>6</v>
      </c>
      <c r="C29" s="47">
        <v>694902</v>
      </c>
      <c r="D29" s="103">
        <v>-22.49</v>
      </c>
      <c r="E29" s="47">
        <v>1014185</v>
      </c>
      <c r="F29" s="103">
        <v>13.12</v>
      </c>
      <c r="G29" s="10"/>
      <c r="H29" s="10"/>
    </row>
    <row r="30" spans="2:8" ht="13.5">
      <c r="B30" s="61" t="s">
        <v>90</v>
      </c>
      <c r="C30" s="10"/>
      <c r="D30" s="10"/>
      <c r="E30" s="10"/>
      <c r="F30" s="10"/>
      <c r="G30" s="10"/>
      <c r="H30" s="10"/>
    </row>
    <row r="31" spans="2:8">
      <c r="B31" s="535" t="s">
        <v>1</v>
      </c>
      <c r="C31" s="537" t="s">
        <v>52</v>
      </c>
      <c r="D31" s="538"/>
      <c r="E31" s="537" t="s">
        <v>50</v>
      </c>
      <c r="F31" s="538"/>
      <c r="G31" s="539"/>
      <c r="H31" s="539"/>
    </row>
    <row r="32" spans="2:8" ht="14.15" customHeight="1">
      <c r="B32" s="536"/>
      <c r="C32" s="122" t="s">
        <v>38</v>
      </c>
      <c r="D32" s="123" t="s">
        <v>39</v>
      </c>
      <c r="E32" s="122" t="s">
        <v>38</v>
      </c>
      <c r="F32" s="123" t="s">
        <v>39</v>
      </c>
      <c r="G32" s="62"/>
      <c r="H32" s="62"/>
    </row>
    <row r="33" spans="2:8">
      <c r="B33" s="40" t="s">
        <v>34</v>
      </c>
      <c r="C33" s="42">
        <v>774263</v>
      </c>
      <c r="D33" s="41">
        <v>-6.67</v>
      </c>
      <c r="E33" s="42">
        <v>1079864</v>
      </c>
      <c r="F33" s="41">
        <v>30.17</v>
      </c>
      <c r="G33" s="10"/>
      <c r="H33" s="10"/>
    </row>
    <row r="34" spans="2:8">
      <c r="B34" s="39" t="s">
        <v>35</v>
      </c>
      <c r="C34" s="28">
        <v>15296</v>
      </c>
      <c r="D34" s="44">
        <v>-11.94</v>
      </c>
      <c r="E34" s="28">
        <v>18474</v>
      </c>
      <c r="F34" s="63">
        <v>6.36</v>
      </c>
      <c r="G34" s="10"/>
      <c r="H34" s="10"/>
    </row>
    <row r="35" spans="2:8">
      <c r="B35" s="39" t="s">
        <v>36</v>
      </c>
      <c r="C35" s="28">
        <v>41472</v>
      </c>
      <c r="D35" s="44">
        <v>-7.03</v>
      </c>
      <c r="E35" s="28">
        <v>51589</v>
      </c>
      <c r="F35" s="63">
        <v>15.65</v>
      </c>
      <c r="G35" s="10"/>
      <c r="H35" s="10"/>
    </row>
    <row r="36" spans="2:8">
      <c r="B36" s="51" t="s">
        <v>37</v>
      </c>
      <c r="C36" s="64">
        <v>4851</v>
      </c>
      <c r="D36" s="63">
        <v>-2.63</v>
      </c>
      <c r="E36" s="64">
        <v>5638</v>
      </c>
      <c r="F36" s="63">
        <v>13.18</v>
      </c>
      <c r="G36" s="10"/>
      <c r="H36" s="10"/>
    </row>
    <row r="37" spans="2:8">
      <c r="B37" s="56" t="s">
        <v>6</v>
      </c>
      <c r="C37" s="47">
        <v>835882</v>
      </c>
      <c r="D37" s="9">
        <v>-6.77</v>
      </c>
      <c r="E37" s="47">
        <v>1155566</v>
      </c>
      <c r="F37" s="9">
        <v>28.89</v>
      </c>
      <c r="G37" s="10"/>
      <c r="H37" s="10"/>
    </row>
    <row r="38" spans="2:8" s="10" customFormat="1" ht="43.5" customHeight="1">
      <c r="B38" s="542" t="s">
        <v>89</v>
      </c>
      <c r="C38" s="534"/>
      <c r="D38" s="534"/>
      <c r="E38" s="534"/>
      <c r="F38" s="534"/>
    </row>
    <row r="39" spans="2:8" s="10" customFormat="1" ht="27" customHeight="1">
      <c r="B39" s="540" t="s">
        <v>91</v>
      </c>
      <c r="C39" s="541"/>
      <c r="D39" s="541"/>
      <c r="E39" s="541"/>
      <c r="F39" s="541"/>
    </row>
    <row r="40" spans="2:8">
      <c r="B40" s="10" t="s">
        <v>92</v>
      </c>
      <c r="C40" s="10"/>
      <c r="D40" s="10"/>
      <c r="E40" s="10"/>
      <c r="F40" s="10"/>
    </row>
  </sheetData>
  <mergeCells count="20">
    <mergeCell ref="B3:H3"/>
    <mergeCell ref="B23:B24"/>
    <mergeCell ref="C23:D23"/>
    <mergeCell ref="E23:F23"/>
    <mergeCell ref="G23:H23"/>
    <mergeCell ref="C7:D7"/>
    <mergeCell ref="E7:F7"/>
    <mergeCell ref="G7:H7"/>
    <mergeCell ref="B7:B8"/>
    <mergeCell ref="B15:B16"/>
    <mergeCell ref="C15:D15"/>
    <mergeCell ref="E15:F15"/>
    <mergeCell ref="G15:H15"/>
    <mergeCell ref="B4:H4"/>
    <mergeCell ref="B31:B32"/>
    <mergeCell ref="C31:D31"/>
    <mergeCell ref="E31:F31"/>
    <mergeCell ref="G31:H31"/>
    <mergeCell ref="B39:F39"/>
    <mergeCell ref="B38:F38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L10"/>
  <sheetViews>
    <sheetView workbookViewId="0">
      <selection activeCell="F6" sqref="F6"/>
    </sheetView>
  </sheetViews>
  <sheetFormatPr defaultColWidth="9.1796875" defaultRowHeight="13"/>
  <cols>
    <col min="1" max="1" width="3.7265625" style="1" customWidth="1"/>
    <col min="2" max="2" width="12.26953125" style="1" customWidth="1"/>
    <col min="3" max="16384" width="9.1796875" style="1"/>
  </cols>
  <sheetData>
    <row r="2" spans="2:12">
      <c r="B2" s="527" t="s">
        <v>248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</row>
    <row r="4" spans="2:12">
      <c r="C4" s="434"/>
      <c r="D4" s="434"/>
      <c r="E4" s="434"/>
      <c r="F4" s="434"/>
      <c r="G4" s="434"/>
      <c r="H4" s="434"/>
      <c r="I4" s="434"/>
      <c r="J4" s="434"/>
      <c r="K4" s="434"/>
      <c r="L4" s="185" t="s">
        <v>231</v>
      </c>
    </row>
    <row r="5" spans="2:12" ht="65">
      <c r="B5" s="428" t="s">
        <v>8</v>
      </c>
      <c r="C5" s="433" t="s">
        <v>253</v>
      </c>
      <c r="D5" s="341" t="s">
        <v>254</v>
      </c>
      <c r="E5" s="341" t="s">
        <v>243</v>
      </c>
      <c r="F5" s="4" t="s">
        <v>275</v>
      </c>
      <c r="G5" s="4" t="s">
        <v>252</v>
      </c>
      <c r="H5" s="341" t="s">
        <v>229</v>
      </c>
      <c r="I5" s="4" t="s">
        <v>227</v>
      </c>
      <c r="J5" s="341" t="s">
        <v>226</v>
      </c>
      <c r="K5" s="341" t="s">
        <v>255</v>
      </c>
      <c r="L5" s="342" t="s">
        <v>228</v>
      </c>
    </row>
    <row r="6" spans="2:12">
      <c r="B6" s="73" t="s">
        <v>249</v>
      </c>
      <c r="C6" s="435">
        <v>11.156363636363638</v>
      </c>
      <c r="D6" s="436">
        <v>35.010000000000012</v>
      </c>
      <c r="E6" s="436">
        <v>23.709090909090911</v>
      </c>
      <c r="F6" s="444">
        <v>1.6454545454545455</v>
      </c>
      <c r="G6" s="436">
        <v>20.863636363636363</v>
      </c>
      <c r="H6" s="436">
        <v>588.1072727272724</v>
      </c>
      <c r="I6" s="436">
        <v>130.58181818181819</v>
      </c>
      <c r="J6" s="436">
        <v>26.009090909090908</v>
      </c>
      <c r="K6" s="436">
        <v>93.089090909090899</v>
      </c>
      <c r="L6" s="437">
        <v>39.067272727272751</v>
      </c>
    </row>
    <row r="7" spans="2:12">
      <c r="B7" s="430" t="s">
        <v>250</v>
      </c>
      <c r="C7" s="438">
        <v>10.885454545454545</v>
      </c>
      <c r="D7" s="68">
        <v>35.063636363636377</v>
      </c>
      <c r="E7" s="68">
        <v>24.309090909090909</v>
      </c>
      <c r="F7" s="445">
        <v>1.9272727272727272</v>
      </c>
      <c r="G7" s="439">
        <v>22.763636363636362</v>
      </c>
      <c r="H7" s="68">
        <v>624.62727272727273</v>
      </c>
      <c r="I7" s="68">
        <v>137.83636363636364</v>
      </c>
      <c r="J7" s="68">
        <v>26.927272727272726</v>
      </c>
      <c r="K7" s="68">
        <v>101.35272727272726</v>
      </c>
      <c r="L7" s="343">
        <v>39.778181818181821</v>
      </c>
    </row>
    <row r="8" spans="2:12">
      <c r="B8" s="431" t="s">
        <v>251</v>
      </c>
      <c r="C8" s="438">
        <v>11.427272727272722</v>
      </c>
      <c r="D8" s="68">
        <v>34.956363636363626</v>
      </c>
      <c r="E8" s="68">
        <v>23.109090909090909</v>
      </c>
      <c r="F8" s="446">
        <v>1.3636363636363635</v>
      </c>
      <c r="G8" s="440">
        <v>18.963636363636365</v>
      </c>
      <c r="H8" s="68">
        <v>551.58727272727265</v>
      </c>
      <c r="I8" s="68">
        <v>123.32727272727273</v>
      </c>
      <c r="J8" s="68">
        <v>25.09090909090909</v>
      </c>
      <c r="K8" s="68">
        <v>84.825454545454534</v>
      </c>
      <c r="L8" s="343">
        <v>38.356363636363625</v>
      </c>
    </row>
    <row r="9" spans="2:12" ht="26">
      <c r="B9" s="432" t="s">
        <v>256</v>
      </c>
      <c r="C9" s="441">
        <v>104.9774511441456</v>
      </c>
      <c r="D9" s="442">
        <v>99.694062743064492</v>
      </c>
      <c r="E9" s="442">
        <v>95.063575168287215</v>
      </c>
      <c r="F9" s="442">
        <f t="shared" ref="F9:G9" si="0">F8/F7*100</f>
        <v>70.754716981132077</v>
      </c>
      <c r="G9" s="442">
        <f t="shared" si="0"/>
        <v>83.306709265175726</v>
      </c>
      <c r="H9" s="442">
        <v>88.306626497256531</v>
      </c>
      <c r="I9" s="442">
        <v>89.473684210526315</v>
      </c>
      <c r="J9" s="442">
        <v>93.180283592167456</v>
      </c>
      <c r="K9" s="442">
        <v>83.693312284730197</v>
      </c>
      <c r="L9" s="443">
        <v>96.425633056037995</v>
      </c>
    </row>
    <row r="10" spans="2:12">
      <c r="B10" s="192" t="s">
        <v>230</v>
      </c>
    </row>
  </sheetData>
  <mergeCells count="1">
    <mergeCell ref="B2:L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O29"/>
  <sheetViews>
    <sheetView topLeftCell="A22" workbookViewId="0">
      <selection activeCell="B3" sqref="B3"/>
    </sheetView>
  </sheetViews>
  <sheetFormatPr defaultRowHeight="13"/>
  <cols>
    <col min="1" max="1" width="2.81640625" style="185" customWidth="1"/>
    <col min="2" max="2" width="13" style="185" customWidth="1"/>
    <col min="3" max="5" width="9.453125" style="185" customWidth="1"/>
    <col min="6" max="6" width="11.1796875" style="185" customWidth="1"/>
    <col min="7" max="7" width="9.453125" style="185" customWidth="1"/>
    <col min="8" max="8" width="11.453125" style="185" customWidth="1"/>
    <col min="9" max="9" width="12.1796875" style="185" customWidth="1"/>
    <col min="10" max="11" width="4.1796875" style="185" customWidth="1"/>
    <col min="12" max="249" width="9.1796875" style="185"/>
    <col min="250" max="250" width="2.81640625" style="185" customWidth="1"/>
    <col min="251" max="251" width="13" style="185" customWidth="1"/>
    <col min="252" max="253" width="9.453125" style="185" customWidth="1"/>
    <col min="254" max="254" width="11.1796875" style="185" customWidth="1"/>
    <col min="255" max="255" width="9.453125" style="185" customWidth="1"/>
    <col min="256" max="256" width="11.453125" style="185" customWidth="1"/>
    <col min="257" max="257" width="12.1796875" style="185" customWidth="1"/>
    <col min="258" max="505" width="9.1796875" style="185"/>
    <col min="506" max="506" width="2.81640625" style="185" customWidth="1"/>
    <col min="507" max="507" width="13" style="185" customWidth="1"/>
    <col min="508" max="509" width="9.453125" style="185" customWidth="1"/>
    <col min="510" max="510" width="11.1796875" style="185" customWidth="1"/>
    <col min="511" max="511" width="9.453125" style="185" customWidth="1"/>
    <col min="512" max="512" width="11.453125" style="185" customWidth="1"/>
    <col min="513" max="513" width="12.1796875" style="185" customWidth="1"/>
    <col min="514" max="761" width="9.1796875" style="185"/>
    <col min="762" max="762" width="2.81640625" style="185" customWidth="1"/>
    <col min="763" max="763" width="13" style="185" customWidth="1"/>
    <col min="764" max="765" width="9.453125" style="185" customWidth="1"/>
    <col min="766" max="766" width="11.1796875" style="185" customWidth="1"/>
    <col min="767" max="767" width="9.453125" style="185" customWidth="1"/>
    <col min="768" max="768" width="11.453125" style="185" customWidth="1"/>
    <col min="769" max="769" width="12.1796875" style="185" customWidth="1"/>
    <col min="770" max="1017" width="9.1796875" style="185"/>
    <col min="1018" max="1018" width="2.81640625" style="185" customWidth="1"/>
    <col min="1019" max="1019" width="13" style="185" customWidth="1"/>
    <col min="1020" max="1021" width="9.453125" style="185" customWidth="1"/>
    <col min="1022" max="1022" width="11.1796875" style="185" customWidth="1"/>
    <col min="1023" max="1023" width="9.453125" style="185" customWidth="1"/>
    <col min="1024" max="1024" width="11.453125" style="185" customWidth="1"/>
    <col min="1025" max="1025" width="12.1796875" style="185" customWidth="1"/>
    <col min="1026" max="1273" width="9.1796875" style="185"/>
    <col min="1274" max="1274" width="2.81640625" style="185" customWidth="1"/>
    <col min="1275" max="1275" width="13" style="185" customWidth="1"/>
    <col min="1276" max="1277" width="9.453125" style="185" customWidth="1"/>
    <col min="1278" max="1278" width="11.1796875" style="185" customWidth="1"/>
    <col min="1279" max="1279" width="9.453125" style="185" customWidth="1"/>
    <col min="1280" max="1280" width="11.453125" style="185" customWidth="1"/>
    <col min="1281" max="1281" width="12.1796875" style="185" customWidth="1"/>
    <col min="1282" max="1529" width="9.1796875" style="185"/>
    <col min="1530" max="1530" width="2.81640625" style="185" customWidth="1"/>
    <col min="1531" max="1531" width="13" style="185" customWidth="1"/>
    <col min="1532" max="1533" width="9.453125" style="185" customWidth="1"/>
    <col min="1534" max="1534" width="11.1796875" style="185" customWidth="1"/>
    <col min="1535" max="1535" width="9.453125" style="185" customWidth="1"/>
    <col min="1536" max="1536" width="11.453125" style="185" customWidth="1"/>
    <col min="1537" max="1537" width="12.1796875" style="185" customWidth="1"/>
    <col min="1538" max="1785" width="9.1796875" style="185"/>
    <col min="1786" max="1786" width="2.81640625" style="185" customWidth="1"/>
    <col min="1787" max="1787" width="13" style="185" customWidth="1"/>
    <col min="1788" max="1789" width="9.453125" style="185" customWidth="1"/>
    <col min="1790" max="1790" width="11.1796875" style="185" customWidth="1"/>
    <col min="1791" max="1791" width="9.453125" style="185" customWidth="1"/>
    <col min="1792" max="1792" width="11.453125" style="185" customWidth="1"/>
    <col min="1793" max="1793" width="12.1796875" style="185" customWidth="1"/>
    <col min="1794" max="2041" width="9.1796875" style="185"/>
    <col min="2042" max="2042" width="2.81640625" style="185" customWidth="1"/>
    <col min="2043" max="2043" width="13" style="185" customWidth="1"/>
    <col min="2044" max="2045" width="9.453125" style="185" customWidth="1"/>
    <col min="2046" max="2046" width="11.1796875" style="185" customWidth="1"/>
    <col min="2047" max="2047" width="9.453125" style="185" customWidth="1"/>
    <col min="2048" max="2048" width="11.453125" style="185" customWidth="1"/>
    <col min="2049" max="2049" width="12.1796875" style="185" customWidth="1"/>
    <col min="2050" max="2297" width="9.1796875" style="185"/>
    <col min="2298" max="2298" width="2.81640625" style="185" customWidth="1"/>
    <col min="2299" max="2299" width="13" style="185" customWidth="1"/>
    <col min="2300" max="2301" width="9.453125" style="185" customWidth="1"/>
    <col min="2302" max="2302" width="11.1796875" style="185" customWidth="1"/>
    <col min="2303" max="2303" width="9.453125" style="185" customWidth="1"/>
    <col min="2304" max="2304" width="11.453125" style="185" customWidth="1"/>
    <col min="2305" max="2305" width="12.1796875" style="185" customWidth="1"/>
    <col min="2306" max="2553" width="9.1796875" style="185"/>
    <col min="2554" max="2554" width="2.81640625" style="185" customWidth="1"/>
    <col min="2555" max="2555" width="13" style="185" customWidth="1"/>
    <col min="2556" max="2557" width="9.453125" style="185" customWidth="1"/>
    <col min="2558" max="2558" width="11.1796875" style="185" customWidth="1"/>
    <col min="2559" max="2559" width="9.453125" style="185" customWidth="1"/>
    <col min="2560" max="2560" width="11.453125" style="185" customWidth="1"/>
    <col min="2561" max="2561" width="12.1796875" style="185" customWidth="1"/>
    <col min="2562" max="2809" width="9.1796875" style="185"/>
    <col min="2810" max="2810" width="2.81640625" style="185" customWidth="1"/>
    <col min="2811" max="2811" width="13" style="185" customWidth="1"/>
    <col min="2812" max="2813" width="9.453125" style="185" customWidth="1"/>
    <col min="2814" max="2814" width="11.1796875" style="185" customWidth="1"/>
    <col min="2815" max="2815" width="9.453125" style="185" customWidth="1"/>
    <col min="2816" max="2816" width="11.453125" style="185" customWidth="1"/>
    <col min="2817" max="2817" width="12.1796875" style="185" customWidth="1"/>
    <col min="2818" max="3065" width="9.1796875" style="185"/>
    <col min="3066" max="3066" width="2.81640625" style="185" customWidth="1"/>
    <col min="3067" max="3067" width="13" style="185" customWidth="1"/>
    <col min="3068" max="3069" width="9.453125" style="185" customWidth="1"/>
    <col min="3070" max="3070" width="11.1796875" style="185" customWidth="1"/>
    <col min="3071" max="3071" width="9.453125" style="185" customWidth="1"/>
    <col min="3072" max="3072" width="11.453125" style="185" customWidth="1"/>
    <col min="3073" max="3073" width="12.1796875" style="185" customWidth="1"/>
    <col min="3074" max="3321" width="9.1796875" style="185"/>
    <col min="3322" max="3322" width="2.81640625" style="185" customWidth="1"/>
    <col min="3323" max="3323" width="13" style="185" customWidth="1"/>
    <col min="3324" max="3325" width="9.453125" style="185" customWidth="1"/>
    <col min="3326" max="3326" width="11.1796875" style="185" customWidth="1"/>
    <col min="3327" max="3327" width="9.453125" style="185" customWidth="1"/>
    <col min="3328" max="3328" width="11.453125" style="185" customWidth="1"/>
    <col min="3329" max="3329" width="12.1796875" style="185" customWidth="1"/>
    <col min="3330" max="3577" width="9.1796875" style="185"/>
    <col min="3578" max="3578" width="2.81640625" style="185" customWidth="1"/>
    <col min="3579" max="3579" width="13" style="185" customWidth="1"/>
    <col min="3580" max="3581" width="9.453125" style="185" customWidth="1"/>
    <col min="3582" max="3582" width="11.1796875" style="185" customWidth="1"/>
    <col min="3583" max="3583" width="9.453125" style="185" customWidth="1"/>
    <col min="3584" max="3584" width="11.453125" style="185" customWidth="1"/>
    <col min="3585" max="3585" width="12.1796875" style="185" customWidth="1"/>
    <col min="3586" max="3833" width="9.1796875" style="185"/>
    <col min="3834" max="3834" width="2.81640625" style="185" customWidth="1"/>
    <col min="3835" max="3835" width="13" style="185" customWidth="1"/>
    <col min="3836" max="3837" width="9.453125" style="185" customWidth="1"/>
    <col min="3838" max="3838" width="11.1796875" style="185" customWidth="1"/>
    <col min="3839" max="3839" width="9.453125" style="185" customWidth="1"/>
    <col min="3840" max="3840" width="11.453125" style="185" customWidth="1"/>
    <col min="3841" max="3841" width="12.1796875" style="185" customWidth="1"/>
    <col min="3842" max="4089" width="9.1796875" style="185"/>
    <col min="4090" max="4090" width="2.81640625" style="185" customWidth="1"/>
    <col min="4091" max="4091" width="13" style="185" customWidth="1"/>
    <col min="4092" max="4093" width="9.453125" style="185" customWidth="1"/>
    <col min="4094" max="4094" width="11.1796875" style="185" customWidth="1"/>
    <col min="4095" max="4095" width="9.453125" style="185" customWidth="1"/>
    <col min="4096" max="4096" width="11.453125" style="185" customWidth="1"/>
    <col min="4097" max="4097" width="12.1796875" style="185" customWidth="1"/>
    <col min="4098" max="4345" width="9.1796875" style="185"/>
    <col min="4346" max="4346" width="2.81640625" style="185" customWidth="1"/>
    <col min="4347" max="4347" width="13" style="185" customWidth="1"/>
    <col min="4348" max="4349" width="9.453125" style="185" customWidth="1"/>
    <col min="4350" max="4350" width="11.1796875" style="185" customWidth="1"/>
    <col min="4351" max="4351" width="9.453125" style="185" customWidth="1"/>
    <col min="4352" max="4352" width="11.453125" style="185" customWidth="1"/>
    <col min="4353" max="4353" width="12.1796875" style="185" customWidth="1"/>
    <col min="4354" max="4601" width="9.1796875" style="185"/>
    <col min="4602" max="4602" width="2.81640625" style="185" customWidth="1"/>
    <col min="4603" max="4603" width="13" style="185" customWidth="1"/>
    <col min="4604" max="4605" width="9.453125" style="185" customWidth="1"/>
    <col min="4606" max="4606" width="11.1796875" style="185" customWidth="1"/>
    <col min="4607" max="4607" width="9.453125" style="185" customWidth="1"/>
    <col min="4608" max="4608" width="11.453125" style="185" customWidth="1"/>
    <col min="4609" max="4609" width="12.1796875" style="185" customWidth="1"/>
    <col min="4610" max="4857" width="9.1796875" style="185"/>
    <col min="4858" max="4858" width="2.81640625" style="185" customWidth="1"/>
    <col min="4859" max="4859" width="13" style="185" customWidth="1"/>
    <col min="4860" max="4861" width="9.453125" style="185" customWidth="1"/>
    <col min="4862" max="4862" width="11.1796875" style="185" customWidth="1"/>
    <col min="4863" max="4863" width="9.453125" style="185" customWidth="1"/>
    <col min="4864" max="4864" width="11.453125" style="185" customWidth="1"/>
    <col min="4865" max="4865" width="12.1796875" style="185" customWidth="1"/>
    <col min="4866" max="5113" width="9.1796875" style="185"/>
    <col min="5114" max="5114" width="2.81640625" style="185" customWidth="1"/>
    <col min="5115" max="5115" width="13" style="185" customWidth="1"/>
    <col min="5116" max="5117" width="9.453125" style="185" customWidth="1"/>
    <col min="5118" max="5118" width="11.1796875" style="185" customWidth="1"/>
    <col min="5119" max="5119" width="9.453125" style="185" customWidth="1"/>
    <col min="5120" max="5120" width="11.453125" style="185" customWidth="1"/>
    <col min="5121" max="5121" width="12.1796875" style="185" customWidth="1"/>
    <col min="5122" max="5369" width="9.1796875" style="185"/>
    <col min="5370" max="5370" width="2.81640625" style="185" customWidth="1"/>
    <col min="5371" max="5371" width="13" style="185" customWidth="1"/>
    <col min="5372" max="5373" width="9.453125" style="185" customWidth="1"/>
    <col min="5374" max="5374" width="11.1796875" style="185" customWidth="1"/>
    <col min="5375" max="5375" width="9.453125" style="185" customWidth="1"/>
    <col min="5376" max="5376" width="11.453125" style="185" customWidth="1"/>
    <col min="5377" max="5377" width="12.1796875" style="185" customWidth="1"/>
    <col min="5378" max="5625" width="9.1796875" style="185"/>
    <col min="5626" max="5626" width="2.81640625" style="185" customWidth="1"/>
    <col min="5627" max="5627" width="13" style="185" customWidth="1"/>
    <col min="5628" max="5629" width="9.453125" style="185" customWidth="1"/>
    <col min="5630" max="5630" width="11.1796875" style="185" customWidth="1"/>
    <col min="5631" max="5631" width="9.453125" style="185" customWidth="1"/>
    <col min="5632" max="5632" width="11.453125" style="185" customWidth="1"/>
    <col min="5633" max="5633" width="12.1796875" style="185" customWidth="1"/>
    <col min="5634" max="5881" width="9.1796875" style="185"/>
    <col min="5882" max="5882" width="2.81640625" style="185" customWidth="1"/>
    <col min="5883" max="5883" width="13" style="185" customWidth="1"/>
    <col min="5884" max="5885" width="9.453125" style="185" customWidth="1"/>
    <col min="5886" max="5886" width="11.1796875" style="185" customWidth="1"/>
    <col min="5887" max="5887" width="9.453125" style="185" customWidth="1"/>
    <col min="5888" max="5888" width="11.453125" style="185" customWidth="1"/>
    <col min="5889" max="5889" width="12.1796875" style="185" customWidth="1"/>
    <col min="5890" max="6137" width="9.1796875" style="185"/>
    <col min="6138" max="6138" width="2.81640625" style="185" customWidth="1"/>
    <col min="6139" max="6139" width="13" style="185" customWidth="1"/>
    <col min="6140" max="6141" width="9.453125" style="185" customWidth="1"/>
    <col min="6142" max="6142" width="11.1796875" style="185" customWidth="1"/>
    <col min="6143" max="6143" width="9.453125" style="185" customWidth="1"/>
    <col min="6144" max="6144" width="11.453125" style="185" customWidth="1"/>
    <col min="6145" max="6145" width="12.1796875" style="185" customWidth="1"/>
    <col min="6146" max="6393" width="9.1796875" style="185"/>
    <col min="6394" max="6394" width="2.81640625" style="185" customWidth="1"/>
    <col min="6395" max="6395" width="13" style="185" customWidth="1"/>
    <col min="6396" max="6397" width="9.453125" style="185" customWidth="1"/>
    <col min="6398" max="6398" width="11.1796875" style="185" customWidth="1"/>
    <col min="6399" max="6399" width="9.453125" style="185" customWidth="1"/>
    <col min="6400" max="6400" width="11.453125" style="185" customWidth="1"/>
    <col min="6401" max="6401" width="12.1796875" style="185" customWidth="1"/>
    <col min="6402" max="6649" width="9.1796875" style="185"/>
    <col min="6650" max="6650" width="2.81640625" style="185" customWidth="1"/>
    <col min="6651" max="6651" width="13" style="185" customWidth="1"/>
    <col min="6652" max="6653" width="9.453125" style="185" customWidth="1"/>
    <col min="6654" max="6654" width="11.1796875" style="185" customWidth="1"/>
    <col min="6655" max="6655" width="9.453125" style="185" customWidth="1"/>
    <col min="6656" max="6656" width="11.453125" style="185" customWidth="1"/>
    <col min="6657" max="6657" width="12.1796875" style="185" customWidth="1"/>
    <col min="6658" max="6905" width="9.1796875" style="185"/>
    <col min="6906" max="6906" width="2.81640625" style="185" customWidth="1"/>
    <col min="6907" max="6907" width="13" style="185" customWidth="1"/>
    <col min="6908" max="6909" width="9.453125" style="185" customWidth="1"/>
    <col min="6910" max="6910" width="11.1796875" style="185" customWidth="1"/>
    <col min="6911" max="6911" width="9.453125" style="185" customWidth="1"/>
    <col min="6912" max="6912" width="11.453125" style="185" customWidth="1"/>
    <col min="6913" max="6913" width="12.1796875" style="185" customWidth="1"/>
    <col min="6914" max="7161" width="9.1796875" style="185"/>
    <col min="7162" max="7162" width="2.81640625" style="185" customWidth="1"/>
    <col min="7163" max="7163" width="13" style="185" customWidth="1"/>
    <col min="7164" max="7165" width="9.453125" style="185" customWidth="1"/>
    <col min="7166" max="7166" width="11.1796875" style="185" customWidth="1"/>
    <col min="7167" max="7167" width="9.453125" style="185" customWidth="1"/>
    <col min="7168" max="7168" width="11.453125" style="185" customWidth="1"/>
    <col min="7169" max="7169" width="12.1796875" style="185" customWidth="1"/>
    <col min="7170" max="7417" width="9.1796875" style="185"/>
    <col min="7418" max="7418" width="2.81640625" style="185" customWidth="1"/>
    <col min="7419" max="7419" width="13" style="185" customWidth="1"/>
    <col min="7420" max="7421" width="9.453125" style="185" customWidth="1"/>
    <col min="7422" max="7422" width="11.1796875" style="185" customWidth="1"/>
    <col min="7423" max="7423" width="9.453125" style="185" customWidth="1"/>
    <col min="7424" max="7424" width="11.453125" style="185" customWidth="1"/>
    <col min="7425" max="7425" width="12.1796875" style="185" customWidth="1"/>
    <col min="7426" max="7673" width="9.1796875" style="185"/>
    <col min="7674" max="7674" width="2.81640625" style="185" customWidth="1"/>
    <col min="7675" max="7675" width="13" style="185" customWidth="1"/>
    <col min="7676" max="7677" width="9.453125" style="185" customWidth="1"/>
    <col min="7678" max="7678" width="11.1796875" style="185" customWidth="1"/>
    <col min="7679" max="7679" width="9.453125" style="185" customWidth="1"/>
    <col min="7680" max="7680" width="11.453125" style="185" customWidth="1"/>
    <col min="7681" max="7681" width="12.1796875" style="185" customWidth="1"/>
    <col min="7682" max="7929" width="9.1796875" style="185"/>
    <col min="7930" max="7930" width="2.81640625" style="185" customWidth="1"/>
    <col min="7931" max="7931" width="13" style="185" customWidth="1"/>
    <col min="7932" max="7933" width="9.453125" style="185" customWidth="1"/>
    <col min="7934" max="7934" width="11.1796875" style="185" customWidth="1"/>
    <col min="7935" max="7935" width="9.453125" style="185" customWidth="1"/>
    <col min="7936" max="7936" width="11.453125" style="185" customWidth="1"/>
    <col min="7937" max="7937" width="12.1796875" style="185" customWidth="1"/>
    <col min="7938" max="8185" width="9.1796875" style="185"/>
    <col min="8186" max="8186" width="2.81640625" style="185" customWidth="1"/>
    <col min="8187" max="8187" width="13" style="185" customWidth="1"/>
    <col min="8188" max="8189" width="9.453125" style="185" customWidth="1"/>
    <col min="8190" max="8190" width="11.1796875" style="185" customWidth="1"/>
    <col min="8191" max="8191" width="9.453125" style="185" customWidth="1"/>
    <col min="8192" max="8192" width="11.453125" style="185" customWidth="1"/>
    <col min="8193" max="8193" width="12.1796875" style="185" customWidth="1"/>
    <col min="8194" max="8441" width="9.1796875" style="185"/>
    <col min="8442" max="8442" width="2.81640625" style="185" customWidth="1"/>
    <col min="8443" max="8443" width="13" style="185" customWidth="1"/>
    <col min="8444" max="8445" width="9.453125" style="185" customWidth="1"/>
    <col min="8446" max="8446" width="11.1796875" style="185" customWidth="1"/>
    <col min="8447" max="8447" width="9.453125" style="185" customWidth="1"/>
    <col min="8448" max="8448" width="11.453125" style="185" customWidth="1"/>
    <col min="8449" max="8449" width="12.1796875" style="185" customWidth="1"/>
    <col min="8450" max="8697" width="9.1796875" style="185"/>
    <col min="8698" max="8698" width="2.81640625" style="185" customWidth="1"/>
    <col min="8699" max="8699" width="13" style="185" customWidth="1"/>
    <col min="8700" max="8701" width="9.453125" style="185" customWidth="1"/>
    <col min="8702" max="8702" width="11.1796875" style="185" customWidth="1"/>
    <col min="8703" max="8703" width="9.453125" style="185" customWidth="1"/>
    <col min="8704" max="8704" width="11.453125" style="185" customWidth="1"/>
    <col min="8705" max="8705" width="12.1796875" style="185" customWidth="1"/>
    <col min="8706" max="8953" width="9.1796875" style="185"/>
    <col min="8954" max="8954" width="2.81640625" style="185" customWidth="1"/>
    <col min="8955" max="8955" width="13" style="185" customWidth="1"/>
    <col min="8956" max="8957" width="9.453125" style="185" customWidth="1"/>
    <col min="8958" max="8958" width="11.1796875" style="185" customWidth="1"/>
    <col min="8959" max="8959" width="9.453125" style="185" customWidth="1"/>
    <col min="8960" max="8960" width="11.453125" style="185" customWidth="1"/>
    <col min="8961" max="8961" width="12.1796875" style="185" customWidth="1"/>
    <col min="8962" max="9209" width="9.1796875" style="185"/>
    <col min="9210" max="9210" width="2.81640625" style="185" customWidth="1"/>
    <col min="9211" max="9211" width="13" style="185" customWidth="1"/>
    <col min="9212" max="9213" width="9.453125" style="185" customWidth="1"/>
    <col min="9214" max="9214" width="11.1796875" style="185" customWidth="1"/>
    <col min="9215" max="9215" width="9.453125" style="185" customWidth="1"/>
    <col min="9216" max="9216" width="11.453125" style="185" customWidth="1"/>
    <col min="9217" max="9217" width="12.1796875" style="185" customWidth="1"/>
    <col min="9218" max="9465" width="9.1796875" style="185"/>
    <col min="9466" max="9466" width="2.81640625" style="185" customWidth="1"/>
    <col min="9467" max="9467" width="13" style="185" customWidth="1"/>
    <col min="9468" max="9469" width="9.453125" style="185" customWidth="1"/>
    <col min="9470" max="9470" width="11.1796875" style="185" customWidth="1"/>
    <col min="9471" max="9471" width="9.453125" style="185" customWidth="1"/>
    <col min="9472" max="9472" width="11.453125" style="185" customWidth="1"/>
    <col min="9473" max="9473" width="12.1796875" style="185" customWidth="1"/>
    <col min="9474" max="9721" width="9.1796875" style="185"/>
    <col min="9722" max="9722" width="2.81640625" style="185" customWidth="1"/>
    <col min="9723" max="9723" width="13" style="185" customWidth="1"/>
    <col min="9724" max="9725" width="9.453125" style="185" customWidth="1"/>
    <col min="9726" max="9726" width="11.1796875" style="185" customWidth="1"/>
    <col min="9727" max="9727" width="9.453125" style="185" customWidth="1"/>
    <col min="9728" max="9728" width="11.453125" style="185" customWidth="1"/>
    <col min="9729" max="9729" width="12.1796875" style="185" customWidth="1"/>
    <col min="9730" max="9977" width="9.1796875" style="185"/>
    <col min="9978" max="9978" width="2.81640625" style="185" customWidth="1"/>
    <col min="9979" max="9979" width="13" style="185" customWidth="1"/>
    <col min="9980" max="9981" width="9.453125" style="185" customWidth="1"/>
    <col min="9982" max="9982" width="11.1796875" style="185" customWidth="1"/>
    <col min="9983" max="9983" width="9.453125" style="185" customWidth="1"/>
    <col min="9984" max="9984" width="11.453125" style="185" customWidth="1"/>
    <col min="9985" max="9985" width="12.1796875" style="185" customWidth="1"/>
    <col min="9986" max="10233" width="9.1796875" style="185"/>
    <col min="10234" max="10234" width="2.81640625" style="185" customWidth="1"/>
    <col min="10235" max="10235" width="13" style="185" customWidth="1"/>
    <col min="10236" max="10237" width="9.453125" style="185" customWidth="1"/>
    <col min="10238" max="10238" width="11.1796875" style="185" customWidth="1"/>
    <col min="10239" max="10239" width="9.453125" style="185" customWidth="1"/>
    <col min="10240" max="10240" width="11.453125" style="185" customWidth="1"/>
    <col min="10241" max="10241" width="12.1796875" style="185" customWidth="1"/>
    <col min="10242" max="10489" width="9.1796875" style="185"/>
    <col min="10490" max="10490" width="2.81640625" style="185" customWidth="1"/>
    <col min="10491" max="10491" width="13" style="185" customWidth="1"/>
    <col min="10492" max="10493" width="9.453125" style="185" customWidth="1"/>
    <col min="10494" max="10494" width="11.1796875" style="185" customWidth="1"/>
    <col min="10495" max="10495" width="9.453125" style="185" customWidth="1"/>
    <col min="10496" max="10496" width="11.453125" style="185" customWidth="1"/>
    <col min="10497" max="10497" width="12.1796875" style="185" customWidth="1"/>
    <col min="10498" max="10745" width="9.1796875" style="185"/>
    <col min="10746" max="10746" width="2.81640625" style="185" customWidth="1"/>
    <col min="10747" max="10747" width="13" style="185" customWidth="1"/>
    <col min="10748" max="10749" width="9.453125" style="185" customWidth="1"/>
    <col min="10750" max="10750" width="11.1796875" style="185" customWidth="1"/>
    <col min="10751" max="10751" width="9.453125" style="185" customWidth="1"/>
    <col min="10752" max="10752" width="11.453125" style="185" customWidth="1"/>
    <col min="10753" max="10753" width="12.1796875" style="185" customWidth="1"/>
    <col min="10754" max="11001" width="9.1796875" style="185"/>
    <col min="11002" max="11002" width="2.81640625" style="185" customWidth="1"/>
    <col min="11003" max="11003" width="13" style="185" customWidth="1"/>
    <col min="11004" max="11005" width="9.453125" style="185" customWidth="1"/>
    <col min="11006" max="11006" width="11.1796875" style="185" customWidth="1"/>
    <col min="11007" max="11007" width="9.453125" style="185" customWidth="1"/>
    <col min="11008" max="11008" width="11.453125" style="185" customWidth="1"/>
    <col min="11009" max="11009" width="12.1796875" style="185" customWidth="1"/>
    <col min="11010" max="11257" width="9.1796875" style="185"/>
    <col min="11258" max="11258" width="2.81640625" style="185" customWidth="1"/>
    <col min="11259" max="11259" width="13" style="185" customWidth="1"/>
    <col min="11260" max="11261" width="9.453125" style="185" customWidth="1"/>
    <col min="11262" max="11262" width="11.1796875" style="185" customWidth="1"/>
    <col min="11263" max="11263" width="9.453125" style="185" customWidth="1"/>
    <col min="11264" max="11264" width="11.453125" style="185" customWidth="1"/>
    <col min="11265" max="11265" width="12.1796875" style="185" customWidth="1"/>
    <col min="11266" max="11513" width="9.1796875" style="185"/>
    <col min="11514" max="11514" width="2.81640625" style="185" customWidth="1"/>
    <col min="11515" max="11515" width="13" style="185" customWidth="1"/>
    <col min="11516" max="11517" width="9.453125" style="185" customWidth="1"/>
    <col min="11518" max="11518" width="11.1796875" style="185" customWidth="1"/>
    <col min="11519" max="11519" width="9.453125" style="185" customWidth="1"/>
    <col min="11520" max="11520" width="11.453125" style="185" customWidth="1"/>
    <col min="11521" max="11521" width="12.1796875" style="185" customWidth="1"/>
    <col min="11522" max="11769" width="9.1796875" style="185"/>
    <col min="11770" max="11770" width="2.81640625" style="185" customWidth="1"/>
    <col min="11771" max="11771" width="13" style="185" customWidth="1"/>
    <col min="11772" max="11773" width="9.453125" style="185" customWidth="1"/>
    <col min="11774" max="11774" width="11.1796875" style="185" customWidth="1"/>
    <col min="11775" max="11775" width="9.453125" style="185" customWidth="1"/>
    <col min="11776" max="11776" width="11.453125" style="185" customWidth="1"/>
    <col min="11777" max="11777" width="12.1796875" style="185" customWidth="1"/>
    <col min="11778" max="12025" width="9.1796875" style="185"/>
    <col min="12026" max="12026" width="2.81640625" style="185" customWidth="1"/>
    <col min="12027" max="12027" width="13" style="185" customWidth="1"/>
    <col min="12028" max="12029" width="9.453125" style="185" customWidth="1"/>
    <col min="12030" max="12030" width="11.1796875" style="185" customWidth="1"/>
    <col min="12031" max="12031" width="9.453125" style="185" customWidth="1"/>
    <col min="12032" max="12032" width="11.453125" style="185" customWidth="1"/>
    <col min="12033" max="12033" width="12.1796875" style="185" customWidth="1"/>
    <col min="12034" max="12281" width="9.1796875" style="185"/>
    <col min="12282" max="12282" width="2.81640625" style="185" customWidth="1"/>
    <col min="12283" max="12283" width="13" style="185" customWidth="1"/>
    <col min="12284" max="12285" width="9.453125" style="185" customWidth="1"/>
    <col min="12286" max="12286" width="11.1796875" style="185" customWidth="1"/>
    <col min="12287" max="12287" width="9.453125" style="185" customWidth="1"/>
    <col min="12288" max="12288" width="11.453125" style="185" customWidth="1"/>
    <col min="12289" max="12289" width="12.1796875" style="185" customWidth="1"/>
    <col min="12290" max="12537" width="9.1796875" style="185"/>
    <col min="12538" max="12538" width="2.81640625" style="185" customWidth="1"/>
    <col min="12539" max="12539" width="13" style="185" customWidth="1"/>
    <col min="12540" max="12541" width="9.453125" style="185" customWidth="1"/>
    <col min="12542" max="12542" width="11.1796875" style="185" customWidth="1"/>
    <col min="12543" max="12543" width="9.453125" style="185" customWidth="1"/>
    <col min="12544" max="12544" width="11.453125" style="185" customWidth="1"/>
    <col min="12545" max="12545" width="12.1796875" style="185" customWidth="1"/>
    <col min="12546" max="12793" width="9.1796875" style="185"/>
    <col min="12794" max="12794" width="2.81640625" style="185" customWidth="1"/>
    <col min="12795" max="12795" width="13" style="185" customWidth="1"/>
    <col min="12796" max="12797" width="9.453125" style="185" customWidth="1"/>
    <col min="12798" max="12798" width="11.1796875" style="185" customWidth="1"/>
    <col min="12799" max="12799" width="9.453125" style="185" customWidth="1"/>
    <col min="12800" max="12800" width="11.453125" style="185" customWidth="1"/>
    <col min="12801" max="12801" width="12.1796875" style="185" customWidth="1"/>
    <col min="12802" max="13049" width="9.1796875" style="185"/>
    <col min="13050" max="13050" width="2.81640625" style="185" customWidth="1"/>
    <col min="13051" max="13051" width="13" style="185" customWidth="1"/>
    <col min="13052" max="13053" width="9.453125" style="185" customWidth="1"/>
    <col min="13054" max="13054" width="11.1796875" style="185" customWidth="1"/>
    <col min="13055" max="13055" width="9.453125" style="185" customWidth="1"/>
    <col min="13056" max="13056" width="11.453125" style="185" customWidth="1"/>
    <col min="13057" max="13057" width="12.1796875" style="185" customWidth="1"/>
    <col min="13058" max="13305" width="9.1796875" style="185"/>
    <col min="13306" max="13306" width="2.81640625" style="185" customWidth="1"/>
    <col min="13307" max="13307" width="13" style="185" customWidth="1"/>
    <col min="13308" max="13309" width="9.453125" style="185" customWidth="1"/>
    <col min="13310" max="13310" width="11.1796875" style="185" customWidth="1"/>
    <col min="13311" max="13311" width="9.453125" style="185" customWidth="1"/>
    <col min="13312" max="13312" width="11.453125" style="185" customWidth="1"/>
    <col min="13313" max="13313" width="12.1796875" style="185" customWidth="1"/>
    <col min="13314" max="13561" width="9.1796875" style="185"/>
    <col min="13562" max="13562" width="2.81640625" style="185" customWidth="1"/>
    <col min="13563" max="13563" width="13" style="185" customWidth="1"/>
    <col min="13564" max="13565" width="9.453125" style="185" customWidth="1"/>
    <col min="13566" max="13566" width="11.1796875" style="185" customWidth="1"/>
    <col min="13567" max="13567" width="9.453125" style="185" customWidth="1"/>
    <col min="13568" max="13568" width="11.453125" style="185" customWidth="1"/>
    <col min="13569" max="13569" width="12.1796875" style="185" customWidth="1"/>
    <col min="13570" max="13817" width="9.1796875" style="185"/>
    <col min="13818" max="13818" width="2.81640625" style="185" customWidth="1"/>
    <col min="13819" max="13819" width="13" style="185" customWidth="1"/>
    <col min="13820" max="13821" width="9.453125" style="185" customWidth="1"/>
    <col min="13822" max="13822" width="11.1796875" style="185" customWidth="1"/>
    <col min="13823" max="13823" width="9.453125" style="185" customWidth="1"/>
    <col min="13824" max="13824" width="11.453125" style="185" customWidth="1"/>
    <col min="13825" max="13825" width="12.1796875" style="185" customWidth="1"/>
    <col min="13826" max="14073" width="9.1796875" style="185"/>
    <col min="14074" max="14074" width="2.81640625" style="185" customWidth="1"/>
    <col min="14075" max="14075" width="13" style="185" customWidth="1"/>
    <col min="14076" max="14077" width="9.453125" style="185" customWidth="1"/>
    <col min="14078" max="14078" width="11.1796875" style="185" customWidth="1"/>
    <col min="14079" max="14079" width="9.453125" style="185" customWidth="1"/>
    <col min="14080" max="14080" width="11.453125" style="185" customWidth="1"/>
    <col min="14081" max="14081" width="12.1796875" style="185" customWidth="1"/>
    <col min="14082" max="14329" width="9.1796875" style="185"/>
    <col min="14330" max="14330" width="2.81640625" style="185" customWidth="1"/>
    <col min="14331" max="14331" width="13" style="185" customWidth="1"/>
    <col min="14332" max="14333" width="9.453125" style="185" customWidth="1"/>
    <col min="14334" max="14334" width="11.1796875" style="185" customWidth="1"/>
    <col min="14335" max="14335" width="9.453125" style="185" customWidth="1"/>
    <col min="14336" max="14336" width="11.453125" style="185" customWidth="1"/>
    <col min="14337" max="14337" width="12.1796875" style="185" customWidth="1"/>
    <col min="14338" max="14585" width="9.1796875" style="185"/>
    <col min="14586" max="14586" width="2.81640625" style="185" customWidth="1"/>
    <col min="14587" max="14587" width="13" style="185" customWidth="1"/>
    <col min="14588" max="14589" width="9.453125" style="185" customWidth="1"/>
    <col min="14590" max="14590" width="11.1796875" style="185" customWidth="1"/>
    <col min="14591" max="14591" width="9.453125" style="185" customWidth="1"/>
    <col min="14592" max="14592" width="11.453125" style="185" customWidth="1"/>
    <col min="14593" max="14593" width="12.1796875" style="185" customWidth="1"/>
    <col min="14594" max="14841" width="9.1796875" style="185"/>
    <col min="14842" max="14842" width="2.81640625" style="185" customWidth="1"/>
    <col min="14843" max="14843" width="13" style="185" customWidth="1"/>
    <col min="14844" max="14845" width="9.453125" style="185" customWidth="1"/>
    <col min="14846" max="14846" width="11.1796875" style="185" customWidth="1"/>
    <col min="14847" max="14847" width="9.453125" style="185" customWidth="1"/>
    <col min="14848" max="14848" width="11.453125" style="185" customWidth="1"/>
    <col min="14849" max="14849" width="12.1796875" style="185" customWidth="1"/>
    <col min="14850" max="15097" width="9.1796875" style="185"/>
    <col min="15098" max="15098" width="2.81640625" style="185" customWidth="1"/>
    <col min="15099" max="15099" width="13" style="185" customWidth="1"/>
    <col min="15100" max="15101" width="9.453125" style="185" customWidth="1"/>
    <col min="15102" max="15102" width="11.1796875" style="185" customWidth="1"/>
    <col min="15103" max="15103" width="9.453125" style="185" customWidth="1"/>
    <col min="15104" max="15104" width="11.453125" style="185" customWidth="1"/>
    <col min="15105" max="15105" width="12.1796875" style="185" customWidth="1"/>
    <col min="15106" max="15353" width="9.1796875" style="185"/>
    <col min="15354" max="15354" width="2.81640625" style="185" customWidth="1"/>
    <col min="15355" max="15355" width="13" style="185" customWidth="1"/>
    <col min="15356" max="15357" width="9.453125" style="185" customWidth="1"/>
    <col min="15358" max="15358" width="11.1796875" style="185" customWidth="1"/>
    <col min="15359" max="15359" width="9.453125" style="185" customWidth="1"/>
    <col min="15360" max="15360" width="11.453125" style="185" customWidth="1"/>
    <col min="15361" max="15361" width="12.1796875" style="185" customWidth="1"/>
    <col min="15362" max="15609" width="9.1796875" style="185"/>
    <col min="15610" max="15610" width="2.81640625" style="185" customWidth="1"/>
    <col min="15611" max="15611" width="13" style="185" customWidth="1"/>
    <col min="15612" max="15613" width="9.453125" style="185" customWidth="1"/>
    <col min="15614" max="15614" width="11.1796875" style="185" customWidth="1"/>
    <col min="15615" max="15615" width="9.453125" style="185" customWidth="1"/>
    <col min="15616" max="15616" width="11.453125" style="185" customWidth="1"/>
    <col min="15617" max="15617" width="12.1796875" style="185" customWidth="1"/>
    <col min="15618" max="15865" width="9.1796875" style="185"/>
    <col min="15866" max="15866" width="2.81640625" style="185" customWidth="1"/>
    <col min="15867" max="15867" width="13" style="185" customWidth="1"/>
    <col min="15868" max="15869" width="9.453125" style="185" customWidth="1"/>
    <col min="15870" max="15870" width="11.1796875" style="185" customWidth="1"/>
    <col min="15871" max="15871" width="9.453125" style="185" customWidth="1"/>
    <col min="15872" max="15872" width="11.453125" style="185" customWidth="1"/>
    <col min="15873" max="15873" width="12.1796875" style="185" customWidth="1"/>
    <col min="15874" max="16121" width="9.1796875" style="185"/>
    <col min="16122" max="16122" width="2.81640625" style="185" customWidth="1"/>
    <col min="16123" max="16123" width="13" style="185" customWidth="1"/>
    <col min="16124" max="16125" width="9.453125" style="185" customWidth="1"/>
    <col min="16126" max="16126" width="11.1796875" style="185" customWidth="1"/>
    <col min="16127" max="16127" width="9.453125" style="185" customWidth="1"/>
    <col min="16128" max="16128" width="11.453125" style="185" customWidth="1"/>
    <col min="16129" max="16129" width="12.1796875" style="185" customWidth="1"/>
    <col min="16130" max="16384" width="9.1796875" style="185"/>
  </cols>
  <sheetData>
    <row r="2" spans="2:15">
      <c r="B2" s="527" t="s">
        <v>276</v>
      </c>
      <c r="C2" s="548"/>
      <c r="D2" s="548"/>
      <c r="E2" s="548"/>
      <c r="F2" s="548"/>
      <c r="G2" s="548"/>
      <c r="H2" s="548"/>
      <c r="I2" s="548"/>
    </row>
    <row r="4" spans="2:15">
      <c r="I4" s="186" t="s">
        <v>225</v>
      </c>
    </row>
    <row r="5" spans="2:15" ht="38.25" customHeight="1">
      <c r="B5" s="187" t="s">
        <v>1</v>
      </c>
      <c r="C5" s="188" t="s">
        <v>174</v>
      </c>
      <c r="D5" s="189" t="s">
        <v>175</v>
      </c>
      <c r="E5" s="189" t="s">
        <v>205</v>
      </c>
      <c r="F5" s="189" t="s">
        <v>176</v>
      </c>
      <c r="G5" s="189" t="s">
        <v>177</v>
      </c>
      <c r="H5" s="190" t="s">
        <v>178</v>
      </c>
      <c r="I5" s="191" t="s">
        <v>179</v>
      </c>
      <c r="J5" s="192"/>
    </row>
    <row r="6" spans="2:15" ht="12" customHeight="1">
      <c r="B6" s="193" t="s">
        <v>195</v>
      </c>
      <c r="C6" s="271">
        <v>10.6</v>
      </c>
      <c r="D6" s="270">
        <v>2084.8743933150181</v>
      </c>
      <c r="E6" s="270"/>
      <c r="F6" s="194">
        <v>126.66130952380952</v>
      </c>
      <c r="G6" s="270">
        <v>587.83958333333339</v>
      </c>
      <c r="H6" s="194">
        <v>32.256</v>
      </c>
      <c r="I6" s="196">
        <v>34.56</v>
      </c>
      <c r="J6" s="192"/>
    </row>
    <row r="7" spans="2:15" ht="12.75" customHeight="1">
      <c r="B7" s="348" t="s">
        <v>180</v>
      </c>
      <c r="C7" s="349">
        <v>10.14485119047619</v>
      </c>
      <c r="D7" s="350">
        <v>2037.3075091575088</v>
      </c>
      <c r="E7" s="350"/>
      <c r="F7" s="351">
        <v>126.69761904761904</v>
      </c>
      <c r="G7" s="350">
        <v>568.16</v>
      </c>
      <c r="H7" s="351">
        <v>25.944444444444443</v>
      </c>
      <c r="I7" s="284">
        <v>27.666666666666668</v>
      </c>
      <c r="J7" s="192"/>
      <c r="K7" s="288"/>
      <c r="L7" s="221"/>
    </row>
    <row r="8" spans="2:15" ht="14.25" customHeight="1">
      <c r="B8" s="193" t="s">
        <v>196</v>
      </c>
      <c r="C8" s="271">
        <v>10.987083333333336</v>
      </c>
      <c r="D8" s="270">
        <v>2132.4412774725274</v>
      </c>
      <c r="E8" s="270"/>
      <c r="F8" s="194">
        <v>126.62500000000001</v>
      </c>
      <c r="G8" s="270">
        <v>607.51916666666671</v>
      </c>
      <c r="H8" s="194">
        <v>35.806249999999999</v>
      </c>
      <c r="I8" s="196">
        <v>38.4375</v>
      </c>
      <c r="J8" s="192"/>
      <c r="K8" s="288"/>
      <c r="L8" s="211"/>
      <c r="M8" s="197"/>
      <c r="N8" s="197"/>
      <c r="O8" s="197"/>
    </row>
    <row r="9" spans="2:15" s="198" customFormat="1" ht="25.5" customHeight="1">
      <c r="B9" s="193" t="s">
        <v>197</v>
      </c>
      <c r="C9" s="291">
        <v>108</v>
      </c>
      <c r="D9" s="292">
        <v>104.7</v>
      </c>
      <c r="E9" s="292"/>
      <c r="F9" s="292">
        <v>99.9</v>
      </c>
      <c r="G9" s="292">
        <v>106.92747934854032</v>
      </c>
      <c r="H9" s="292">
        <v>138.01124197002142</v>
      </c>
      <c r="I9" s="298">
        <v>138.93072289156626</v>
      </c>
      <c r="J9" s="192"/>
      <c r="K9" s="195"/>
      <c r="L9" s="195"/>
    </row>
    <row r="10" spans="2:15">
      <c r="B10" s="199">
        <v>2004</v>
      </c>
      <c r="C10" s="272">
        <v>10.153333333333334</v>
      </c>
      <c r="D10" s="200">
        <v>1950.8833333333332</v>
      </c>
      <c r="E10" s="200">
        <v>14</v>
      </c>
      <c r="F10" s="289">
        <v>141.86666666666667</v>
      </c>
      <c r="G10" s="202">
        <v>675.68000000000006</v>
      </c>
      <c r="H10" s="203">
        <v>0.6</v>
      </c>
      <c r="I10" s="204">
        <v>1</v>
      </c>
      <c r="J10" s="192"/>
      <c r="K10" s="195"/>
    </row>
    <row r="11" spans="2:15">
      <c r="B11" s="205">
        <v>2005</v>
      </c>
      <c r="C11" s="273">
        <v>9.793333333333333</v>
      </c>
      <c r="D11" s="206">
        <v>2083.416666666667</v>
      </c>
      <c r="E11" s="206">
        <v>13</v>
      </c>
      <c r="F11" s="218">
        <v>132.4</v>
      </c>
      <c r="G11" s="208">
        <v>719.45333333333326</v>
      </c>
      <c r="H11" s="209">
        <v>0</v>
      </c>
      <c r="I11" s="210">
        <v>0</v>
      </c>
      <c r="J11" s="192"/>
      <c r="K11" s="195"/>
      <c r="L11" s="195"/>
    </row>
    <row r="12" spans="2:15">
      <c r="B12" s="205">
        <v>2006</v>
      </c>
      <c r="C12" s="273">
        <v>10.606666666666667</v>
      </c>
      <c r="D12" s="206">
        <v>2072.5250000000001</v>
      </c>
      <c r="E12" s="206">
        <v>29</v>
      </c>
      <c r="F12" s="218">
        <v>127.8</v>
      </c>
      <c r="G12" s="208">
        <v>569.01333333333343</v>
      </c>
      <c r="H12" s="209">
        <v>0</v>
      </c>
      <c r="I12" s="210">
        <v>0</v>
      </c>
      <c r="J12" s="192"/>
      <c r="K12" s="211"/>
      <c r="L12" s="211"/>
      <c r="M12" s="197"/>
      <c r="N12" s="197"/>
      <c r="O12" s="197"/>
    </row>
    <row r="13" spans="2:15">
      <c r="B13" s="205">
        <v>2007</v>
      </c>
      <c r="C13" s="273">
        <v>11.713333333333333</v>
      </c>
      <c r="D13" s="206">
        <v>2242.3636363636365</v>
      </c>
      <c r="E13" s="206">
        <v>39</v>
      </c>
      <c r="F13" s="218">
        <v>129.66666666666666</v>
      </c>
      <c r="G13" s="208">
        <v>615.1</v>
      </c>
      <c r="H13" s="209">
        <v>79</v>
      </c>
      <c r="I13" s="210">
        <v>85</v>
      </c>
      <c r="J13" s="192"/>
      <c r="K13" s="195"/>
      <c r="L13" s="195"/>
    </row>
    <row r="14" spans="2:15">
      <c r="B14" s="205">
        <v>2008</v>
      </c>
      <c r="C14" s="273">
        <v>11.466666666666665</v>
      </c>
      <c r="D14" s="206">
        <v>2130.1636363636367</v>
      </c>
      <c r="E14" s="206">
        <v>27</v>
      </c>
      <c r="F14" s="218">
        <v>130.33333333333334</v>
      </c>
      <c r="G14" s="208">
        <v>579.28666666666675</v>
      </c>
      <c r="H14" s="209">
        <v>5.6</v>
      </c>
      <c r="I14" s="212">
        <v>6</v>
      </c>
      <c r="J14" s="192"/>
    </row>
    <row r="15" spans="2:15">
      <c r="B15" s="205">
        <v>2009</v>
      </c>
      <c r="C15" s="273">
        <v>11.340000000000002</v>
      </c>
      <c r="D15" s="206">
        <v>2147.7181818181821</v>
      </c>
      <c r="E15" s="206">
        <v>28</v>
      </c>
      <c r="F15" s="218">
        <v>139.19999999999999</v>
      </c>
      <c r="G15" s="208">
        <v>584.73333333333335</v>
      </c>
      <c r="H15" s="209">
        <v>45</v>
      </c>
      <c r="I15" s="212">
        <v>48</v>
      </c>
      <c r="J15" s="192"/>
    </row>
    <row r="16" spans="2:15">
      <c r="B16" s="205">
        <v>2010</v>
      </c>
      <c r="C16" s="273">
        <v>10.200000000000001</v>
      </c>
      <c r="D16" s="206">
        <v>1893.4272727272728</v>
      </c>
      <c r="E16" s="206">
        <v>23</v>
      </c>
      <c r="F16" s="218">
        <v>157.46666666666667</v>
      </c>
      <c r="G16" s="208">
        <v>931.84</v>
      </c>
      <c r="H16" s="209">
        <v>0</v>
      </c>
      <c r="I16" s="210">
        <v>0</v>
      </c>
      <c r="J16" s="192"/>
    </row>
    <row r="17" spans="2:11">
      <c r="B17" s="205">
        <v>2011</v>
      </c>
      <c r="C17" s="273">
        <v>10.833333333333336</v>
      </c>
      <c r="D17" s="206">
        <v>2334.7636363636361</v>
      </c>
      <c r="E17" s="206">
        <v>32</v>
      </c>
      <c r="F17" s="218">
        <v>102.73333333333333</v>
      </c>
      <c r="G17" s="208">
        <v>393.16666666666669</v>
      </c>
      <c r="H17" s="213">
        <v>35.299999999999997</v>
      </c>
      <c r="I17" s="212">
        <v>38</v>
      </c>
      <c r="J17" s="192"/>
    </row>
    <row r="18" spans="2:11">
      <c r="B18" s="205">
        <v>2012</v>
      </c>
      <c r="C18" s="273">
        <v>11.360000000000003</v>
      </c>
      <c r="D18" s="206">
        <v>2424.9636363636364</v>
      </c>
      <c r="E18" s="206">
        <v>49</v>
      </c>
      <c r="F18" s="218">
        <v>114.66666666666667</v>
      </c>
      <c r="G18" s="208">
        <v>463.82666666666665</v>
      </c>
      <c r="H18" s="213">
        <v>80.900000000000006</v>
      </c>
      <c r="I18" s="212">
        <v>87</v>
      </c>
      <c r="J18" s="192"/>
    </row>
    <row r="19" spans="2:11">
      <c r="B19" s="205">
        <v>2013</v>
      </c>
      <c r="C19" s="273">
        <v>11.033333333333333</v>
      </c>
      <c r="D19" s="206">
        <v>2128.9142857142856</v>
      </c>
      <c r="E19" s="206">
        <v>33</v>
      </c>
      <c r="F19" s="218">
        <v>136.4</v>
      </c>
      <c r="G19" s="208">
        <v>630.54666666666674</v>
      </c>
      <c r="H19" s="213">
        <v>74.5</v>
      </c>
      <c r="I19" s="212">
        <v>80</v>
      </c>
      <c r="J19" s="192"/>
    </row>
    <row r="20" spans="2:11">
      <c r="B20" s="205">
        <v>2014</v>
      </c>
      <c r="C20" s="273">
        <v>11.9</v>
      </c>
      <c r="D20" s="206">
        <v>2049.0500000000002</v>
      </c>
      <c r="E20" s="206">
        <v>19</v>
      </c>
      <c r="F20" s="218">
        <v>143.46666666666667</v>
      </c>
      <c r="G20" s="208">
        <v>759.92666666666651</v>
      </c>
      <c r="H20" s="209">
        <v>0</v>
      </c>
      <c r="I20" s="210">
        <v>0</v>
      </c>
      <c r="J20" s="192"/>
    </row>
    <row r="21" spans="2:11">
      <c r="B21" s="205">
        <v>2015</v>
      </c>
      <c r="C21" s="273">
        <v>11.673333333333334</v>
      </c>
      <c r="D21" s="206">
        <v>2253.9250000000002</v>
      </c>
      <c r="E21" s="206">
        <v>46</v>
      </c>
      <c r="F21" s="218">
        <v>119.26666666666667</v>
      </c>
      <c r="G21" s="208">
        <v>555.11333333333334</v>
      </c>
      <c r="H21" s="209">
        <v>83.3</v>
      </c>
      <c r="I21" s="210">
        <v>89</v>
      </c>
      <c r="J21" s="192"/>
    </row>
    <row r="22" spans="2:11">
      <c r="B22" s="205">
        <v>2016</v>
      </c>
      <c r="C22" s="274">
        <v>11.1</v>
      </c>
      <c r="D22" s="214">
        <v>2267</v>
      </c>
      <c r="E22" s="214">
        <v>24</v>
      </c>
      <c r="F22" s="290">
        <v>90</v>
      </c>
      <c r="G22" s="215">
        <v>699</v>
      </c>
      <c r="H22" s="216">
        <v>0</v>
      </c>
      <c r="I22" s="217">
        <v>0</v>
      </c>
      <c r="J22" s="192"/>
    </row>
    <row r="23" spans="2:11" ht="15.75" customHeight="1">
      <c r="B23" s="205" t="s">
        <v>198</v>
      </c>
      <c r="C23" s="273">
        <v>11.013333333333334</v>
      </c>
      <c r="D23" s="206">
        <v>2152.2395604395601</v>
      </c>
      <c r="E23" s="297">
        <f>AVERAGE(E10:E22)</f>
        <v>28.923076923076923</v>
      </c>
      <c r="F23" s="218">
        <v>128.0974358974359</v>
      </c>
      <c r="G23" s="207">
        <v>628.97589743589754</v>
      </c>
      <c r="H23" s="218">
        <v>31.092307692307692</v>
      </c>
      <c r="I23" s="219">
        <v>33.384615384615387</v>
      </c>
      <c r="J23" s="192"/>
    </row>
    <row r="24" spans="2:11" ht="15.75" customHeight="1">
      <c r="B24" s="348" t="s">
        <v>199</v>
      </c>
      <c r="C24" s="272">
        <v>10.753333333333334</v>
      </c>
      <c r="D24" s="200">
        <v>2074.3568181818182</v>
      </c>
      <c r="E24" s="352">
        <f>AVERAGE(E10:E16)</f>
        <v>24.714285714285715</v>
      </c>
      <c r="F24" s="289">
        <v>136.96190476190478</v>
      </c>
      <c r="G24" s="201">
        <v>667.87238095238092</v>
      </c>
      <c r="H24" s="289">
        <v>18.599999999999998</v>
      </c>
      <c r="I24" s="353">
        <v>20</v>
      </c>
      <c r="J24" s="192"/>
    </row>
    <row r="25" spans="2:11" ht="15.75" customHeight="1">
      <c r="B25" s="193" t="s">
        <v>200</v>
      </c>
      <c r="C25" s="273">
        <v>11.157142857142858</v>
      </c>
      <c r="D25" s="206">
        <v>2193.1491187384045</v>
      </c>
      <c r="E25" s="297">
        <f>AVERAGE(E16:E22)</f>
        <v>32.285714285714285</v>
      </c>
      <c r="F25" s="218">
        <v>123.42857142857143</v>
      </c>
      <c r="G25" s="207">
        <v>633.34571428571428</v>
      </c>
      <c r="H25" s="218">
        <v>39.142857142857146</v>
      </c>
      <c r="I25" s="219">
        <v>42</v>
      </c>
      <c r="J25" s="192"/>
    </row>
    <row r="26" spans="2:11" ht="26">
      <c r="B26" s="220" t="s">
        <v>201</v>
      </c>
      <c r="C26" s="293">
        <v>103.75520325923301</v>
      </c>
      <c r="D26" s="294">
        <v>105.72670523775693</v>
      </c>
      <c r="E26" s="294">
        <f>E25/E24*100</f>
        <v>130.635838150289</v>
      </c>
      <c r="F26" s="294">
        <v>90.118906891036772</v>
      </c>
      <c r="G26" s="294">
        <v>94.830349681861094</v>
      </c>
      <c r="H26" s="294">
        <v>210.44546850998466</v>
      </c>
      <c r="I26" s="295">
        <v>210</v>
      </c>
      <c r="J26" s="192"/>
      <c r="K26" s="195"/>
    </row>
    <row r="27" spans="2:11">
      <c r="B27" s="549" t="s">
        <v>206</v>
      </c>
      <c r="C27" s="550"/>
      <c r="D27" s="550"/>
      <c r="E27" s="550"/>
      <c r="F27" s="550"/>
      <c r="G27" s="296"/>
      <c r="H27" s="296"/>
      <c r="I27" s="296"/>
      <c r="J27" s="192"/>
      <c r="K27" s="195"/>
    </row>
    <row r="28" spans="2:11">
      <c r="B28" s="185" t="s">
        <v>270</v>
      </c>
      <c r="K28" s="195"/>
    </row>
    <row r="29" spans="2:11">
      <c r="K29" s="195"/>
    </row>
  </sheetData>
  <mergeCells count="2">
    <mergeCell ref="B2:I2"/>
    <mergeCell ref="B27:F27"/>
  </mergeCells>
  <pageMargins left="0.7" right="0.7" top="0.75" bottom="0.75" header="0.3" footer="0.3"/>
  <pageSetup paperSize="9" orientation="portrait" horizontalDpi="0" verticalDpi="0" r:id="rId1"/>
  <ignoredErrors>
    <ignoredError sqref="E24:E25" formulaRange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2:M50"/>
  <sheetViews>
    <sheetView topLeftCell="A27" workbookViewId="0">
      <selection activeCell="M47" sqref="M47"/>
    </sheetView>
  </sheetViews>
  <sheetFormatPr defaultColWidth="9.1796875" defaultRowHeight="13"/>
  <cols>
    <col min="1" max="1" width="4.54296875" style="1" customWidth="1"/>
    <col min="2" max="2" width="26.54296875" style="1" customWidth="1"/>
    <col min="3" max="4" width="10.81640625" style="1" customWidth="1"/>
    <col min="5" max="6" width="12.1796875" style="1" customWidth="1"/>
    <col min="7" max="7" width="10.1796875" style="1" customWidth="1"/>
    <col min="8" max="9" width="11.54296875" style="1" customWidth="1"/>
    <col min="10" max="11" width="12" style="1" customWidth="1"/>
    <col min="12" max="12" width="10.81640625" style="1" bestFit="1" customWidth="1"/>
    <col min="13" max="16384" width="9.1796875" style="1"/>
  </cols>
  <sheetData>
    <row r="2" spans="2:13" ht="14.5">
      <c r="B2" s="533" t="s">
        <v>165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23"/>
    </row>
    <row r="4" spans="2:13">
      <c r="M4" s="12" t="s">
        <v>182</v>
      </c>
    </row>
    <row r="5" spans="2:13" ht="14.5">
      <c r="B5" s="551" t="s">
        <v>119</v>
      </c>
      <c r="C5" s="531" t="s">
        <v>157</v>
      </c>
      <c r="D5" s="553"/>
      <c r="E5" s="553"/>
      <c r="F5" s="553"/>
      <c r="G5" s="554"/>
      <c r="H5" s="553" t="s">
        <v>118</v>
      </c>
      <c r="I5" s="555"/>
      <c r="J5" s="555"/>
      <c r="K5" s="555"/>
      <c r="L5" s="556"/>
      <c r="M5" s="158" t="s">
        <v>162</v>
      </c>
    </row>
    <row r="6" spans="2:13" ht="41.25" customHeight="1">
      <c r="B6" s="552"/>
      <c r="C6" s="179" t="s">
        <v>120</v>
      </c>
      <c r="D6" s="180" t="s">
        <v>160</v>
      </c>
      <c r="E6" s="180" t="s">
        <v>158</v>
      </c>
      <c r="F6" s="180" t="s">
        <v>161</v>
      </c>
      <c r="G6" s="145" t="s">
        <v>159</v>
      </c>
      <c r="H6" s="142" t="s">
        <v>120</v>
      </c>
      <c r="I6" s="135" t="s">
        <v>160</v>
      </c>
      <c r="J6" s="135" t="s">
        <v>158</v>
      </c>
      <c r="K6" s="135" t="s">
        <v>161</v>
      </c>
      <c r="L6" s="136" t="s">
        <v>159</v>
      </c>
      <c r="M6" s="177" t="s">
        <v>163</v>
      </c>
    </row>
    <row r="7" spans="2:13" s="147" customFormat="1" ht="13.5">
      <c r="B7" s="383" t="s">
        <v>121</v>
      </c>
      <c r="C7" s="384">
        <v>38817</v>
      </c>
      <c r="D7" s="385">
        <v>47.616535819430815</v>
      </c>
      <c r="E7" s="386">
        <v>67747</v>
      </c>
      <c r="F7" s="385">
        <v>56.107499275332309</v>
      </c>
      <c r="G7" s="387">
        <v>1745.2920112321922</v>
      </c>
      <c r="H7" s="388">
        <v>31973.34</v>
      </c>
      <c r="I7" s="385">
        <v>46.525624981810779</v>
      </c>
      <c r="J7" s="389">
        <v>43178.720000000001</v>
      </c>
      <c r="K7" s="385">
        <v>58.942229987987339</v>
      </c>
      <c r="L7" s="390">
        <v>1350.4601020725393</v>
      </c>
      <c r="M7" s="391">
        <v>77.377315279126393</v>
      </c>
    </row>
    <row r="8" spans="2:13">
      <c r="B8" s="134" t="s">
        <v>122</v>
      </c>
      <c r="C8" s="137">
        <v>1149</v>
      </c>
      <c r="D8" s="138">
        <v>1.4094700686947987</v>
      </c>
      <c r="E8" s="139">
        <v>1693</v>
      </c>
      <c r="F8" s="138">
        <v>1.4021284525239142</v>
      </c>
      <c r="G8" s="146">
        <v>1473.455178416014</v>
      </c>
      <c r="H8" s="143">
        <v>1008.03</v>
      </c>
      <c r="I8" s="138">
        <v>1.4668228514886064</v>
      </c>
      <c r="J8" s="140">
        <v>1035.26</v>
      </c>
      <c r="K8" s="138">
        <v>1.4132084743911761</v>
      </c>
      <c r="L8" s="26">
        <v>1027.0130849280279</v>
      </c>
      <c r="M8" s="155">
        <v>69.701006177336325</v>
      </c>
    </row>
    <row r="9" spans="2:13">
      <c r="B9" s="134" t="s">
        <v>123</v>
      </c>
      <c r="C9" s="137">
        <v>1389</v>
      </c>
      <c r="D9" s="138">
        <v>1.7038763493621198</v>
      </c>
      <c r="E9" s="139">
        <v>1211</v>
      </c>
      <c r="F9" s="138">
        <v>1.0029400803345894</v>
      </c>
      <c r="G9" s="146">
        <v>871.85025197984157</v>
      </c>
      <c r="H9" s="143">
        <v>1150.04</v>
      </c>
      <c r="I9" s="138">
        <v>1.6734670120194406</v>
      </c>
      <c r="J9" s="140">
        <v>505.04</v>
      </c>
      <c r="K9" s="138">
        <v>0.68941793163699905</v>
      </c>
      <c r="L9" s="26">
        <v>439.14994261069182</v>
      </c>
      <c r="M9" s="155">
        <v>50.369881939409652</v>
      </c>
    </row>
    <row r="10" spans="2:13">
      <c r="B10" s="134" t="s">
        <v>124</v>
      </c>
      <c r="C10" s="137">
        <v>190</v>
      </c>
      <c r="D10" s="138">
        <v>0.23307163886162907</v>
      </c>
      <c r="E10" s="139">
        <v>128</v>
      </c>
      <c r="F10" s="138">
        <v>0.10600853037392853</v>
      </c>
      <c r="G10" s="146">
        <v>673.68421052631584</v>
      </c>
      <c r="H10" s="143">
        <v>34.799999999999997</v>
      </c>
      <c r="I10" s="138">
        <v>5.063880562265359E-2</v>
      </c>
      <c r="J10" s="140">
        <v>20.12</v>
      </c>
      <c r="K10" s="138">
        <v>2.7465327072185214E-2</v>
      </c>
      <c r="L10" s="26">
        <v>578.16091954022988</v>
      </c>
      <c r="M10" s="155">
        <v>85.820761494252864</v>
      </c>
    </row>
    <row r="11" spans="2:13">
      <c r="B11" s="134" t="s">
        <v>125</v>
      </c>
      <c r="C11" s="137">
        <v>11447</v>
      </c>
      <c r="D11" s="138">
        <v>14.041952894995093</v>
      </c>
      <c r="E11" s="139">
        <v>12132</v>
      </c>
      <c r="F11" s="138">
        <v>10.047621019503913</v>
      </c>
      <c r="G11" s="146">
        <v>1059.8410063772167</v>
      </c>
      <c r="H11" s="143">
        <v>8664.83</v>
      </c>
      <c r="I11" s="138">
        <v>12.60852419894648</v>
      </c>
      <c r="J11" s="140">
        <v>6757.55</v>
      </c>
      <c r="K11" s="138">
        <v>9.2245686360161638</v>
      </c>
      <c r="L11" s="26">
        <v>779.88258280889522</v>
      </c>
      <c r="M11" s="155">
        <v>73.584865854050634</v>
      </c>
    </row>
    <row r="12" spans="2:13">
      <c r="B12" s="134" t="s">
        <v>126</v>
      </c>
      <c r="C12" s="137">
        <v>6201</v>
      </c>
      <c r="D12" s="138">
        <v>7.6067222767419036</v>
      </c>
      <c r="E12" s="139">
        <v>3832</v>
      </c>
      <c r="F12" s="138">
        <v>3.1736303780694848</v>
      </c>
      <c r="G12" s="146">
        <v>617.96484437993877</v>
      </c>
      <c r="H12" s="143">
        <v>174.91</v>
      </c>
      <c r="I12" s="138">
        <v>0.25451820377753848</v>
      </c>
      <c r="J12" s="140">
        <v>46.76</v>
      </c>
      <c r="K12" s="138">
        <v>6.3830949000764442E-2</v>
      </c>
      <c r="L12" s="26">
        <v>267.33748785089477</v>
      </c>
      <c r="M12" s="155">
        <v>43.26095412743733</v>
      </c>
    </row>
    <row r="13" spans="2:13">
      <c r="B13" s="134" t="s">
        <v>127</v>
      </c>
      <c r="C13" s="137">
        <v>3195</v>
      </c>
      <c r="D13" s="138">
        <v>3.9192836113837095</v>
      </c>
      <c r="E13" s="139">
        <v>33058</v>
      </c>
      <c r="F13" s="138">
        <v>27.378359352354138</v>
      </c>
      <c r="G13" s="146">
        <v>10346.791862284819</v>
      </c>
      <c r="H13" s="143">
        <v>1938.26</v>
      </c>
      <c r="I13" s="138">
        <v>2.8204359593725448</v>
      </c>
      <c r="J13" s="140">
        <v>25525.54</v>
      </c>
      <c r="K13" s="138">
        <v>34.844299443049039</v>
      </c>
      <c r="L13" s="26">
        <v>13169.306491389185</v>
      </c>
      <c r="M13" s="155">
        <v>127.27912831988762</v>
      </c>
    </row>
    <row r="14" spans="2:13">
      <c r="B14" s="134" t="s">
        <v>128</v>
      </c>
      <c r="C14" s="137">
        <v>3279</v>
      </c>
      <c r="D14" s="138">
        <v>4.0223258096172723</v>
      </c>
      <c r="E14" s="139">
        <v>2980</v>
      </c>
      <c r="F14" s="138">
        <v>2.4680110977680232</v>
      </c>
      <c r="G14" s="146">
        <v>908.8136627020433</v>
      </c>
      <c r="H14" s="143">
        <v>1922.71</v>
      </c>
      <c r="I14" s="138">
        <v>2.7978085620325372</v>
      </c>
      <c r="J14" s="140">
        <v>1263.21</v>
      </c>
      <c r="K14" s="138">
        <v>1.7243775253904117</v>
      </c>
      <c r="L14" s="26">
        <v>656.9945545610102</v>
      </c>
      <c r="M14" s="155">
        <v>72.291447798844047</v>
      </c>
    </row>
    <row r="15" spans="2:13">
      <c r="B15" s="134" t="s">
        <v>129</v>
      </c>
      <c r="C15" s="137">
        <v>8469</v>
      </c>
      <c r="D15" s="138">
        <v>10.388861629048087</v>
      </c>
      <c r="E15" s="139">
        <v>7668</v>
      </c>
      <c r="F15" s="138">
        <v>6.3505735227131561</v>
      </c>
      <c r="G15" s="146">
        <v>905.41976620616367</v>
      </c>
      <c r="H15" s="143">
        <v>6616.12</v>
      </c>
      <c r="I15" s="138">
        <v>9.6273682372457152</v>
      </c>
      <c r="J15" s="140">
        <v>2785.52</v>
      </c>
      <c r="K15" s="138">
        <v>3.80244621600961</v>
      </c>
      <c r="L15" s="26">
        <v>421.02017496659676</v>
      </c>
      <c r="M15" s="155">
        <v>46.499998197601819</v>
      </c>
    </row>
    <row r="16" spans="2:13" s="147" customFormat="1" ht="13.5">
      <c r="B16" s="392" t="s">
        <v>166</v>
      </c>
      <c r="C16" s="393">
        <v>23170</v>
      </c>
      <c r="D16" s="394">
        <v>28.422473012757603</v>
      </c>
      <c r="E16" s="395">
        <v>28433</v>
      </c>
      <c r="F16" s="394">
        <v>23.547973000952421</v>
      </c>
      <c r="G16" s="396">
        <v>1227.1471730686233</v>
      </c>
      <c r="H16" s="397">
        <v>18852.37</v>
      </c>
      <c r="I16" s="394">
        <v>27.4328017228835</v>
      </c>
      <c r="J16" s="398">
        <v>15157.4</v>
      </c>
      <c r="K16" s="394">
        <v>20.691001419678933</v>
      </c>
      <c r="L16" s="399">
        <v>804.00501369323865</v>
      </c>
      <c r="M16" s="400">
        <v>65.51822237284965</v>
      </c>
    </row>
    <row r="17" spans="2:13">
      <c r="B17" s="134" t="s">
        <v>130</v>
      </c>
      <c r="C17" s="137">
        <v>13256</v>
      </c>
      <c r="D17" s="138">
        <v>16.261040235525023</v>
      </c>
      <c r="E17" s="139">
        <v>16557</v>
      </c>
      <c r="F17" s="138">
        <v>13.712369042196364</v>
      </c>
      <c r="G17" s="146">
        <v>1249.019312009656</v>
      </c>
      <c r="H17" s="279">
        <v>11579.13</v>
      </c>
      <c r="I17" s="138">
        <v>16.849233142225195</v>
      </c>
      <c r="J17" s="140">
        <v>8706.32</v>
      </c>
      <c r="K17" s="138">
        <v>11.884787594190236</v>
      </c>
      <c r="L17" s="26">
        <v>751.89759506975054</v>
      </c>
      <c r="M17" s="155">
        <v>60.199036783503132</v>
      </c>
    </row>
    <row r="18" spans="2:13">
      <c r="B18" s="134" t="s">
        <v>131</v>
      </c>
      <c r="C18" s="137">
        <v>150</v>
      </c>
      <c r="D18" s="138">
        <v>0.18400392541707558</v>
      </c>
      <c r="E18" s="139">
        <v>404</v>
      </c>
      <c r="F18" s="138">
        <v>0.33458942399271191</v>
      </c>
      <c r="G18" s="146">
        <v>2693.3333333333335</v>
      </c>
      <c r="H18" s="279">
        <v>163.89</v>
      </c>
      <c r="I18" s="138">
        <v>0.23848258199703148</v>
      </c>
      <c r="J18" s="140">
        <v>182.01</v>
      </c>
      <c r="K18" s="138">
        <v>0.24845746423501147</v>
      </c>
      <c r="L18" s="26">
        <v>1110.5619622917811</v>
      </c>
      <c r="M18" s="155">
        <v>41.233736223704739</v>
      </c>
    </row>
    <row r="19" spans="2:13">
      <c r="B19" s="134" t="s">
        <v>132</v>
      </c>
      <c r="C19" s="137">
        <v>574</v>
      </c>
      <c r="D19" s="138">
        <v>0.70412168792934249</v>
      </c>
      <c r="E19" s="139">
        <v>1265</v>
      </c>
      <c r="F19" s="138">
        <v>1.0476624290860905</v>
      </c>
      <c r="G19" s="146">
        <v>2203.8327526132402</v>
      </c>
      <c r="H19" s="279">
        <v>414.17</v>
      </c>
      <c r="I19" s="138">
        <v>0.60267454381420804</v>
      </c>
      <c r="J19" s="140">
        <v>561.61</v>
      </c>
      <c r="K19" s="138">
        <v>0.76664027519930111</v>
      </c>
      <c r="L19" s="26">
        <v>1355.9890866069488</v>
      </c>
      <c r="M19" s="155">
        <v>61.528674759872629</v>
      </c>
    </row>
    <row r="20" spans="2:13">
      <c r="B20" s="134" t="s">
        <v>133</v>
      </c>
      <c r="C20" s="137">
        <v>433</v>
      </c>
      <c r="D20" s="138">
        <v>0.53115799803729147</v>
      </c>
      <c r="E20" s="139">
        <v>849</v>
      </c>
      <c r="F20" s="138">
        <v>0.70313470537082279</v>
      </c>
      <c r="G20" s="146">
        <v>1960.7390300230948</v>
      </c>
      <c r="H20" s="279">
        <v>235.03</v>
      </c>
      <c r="I20" s="138">
        <v>0.34200110590495036</v>
      </c>
      <c r="J20" s="140">
        <v>239.23</v>
      </c>
      <c r="K20" s="138">
        <v>0.32656710713115644</v>
      </c>
      <c r="L20" s="26">
        <v>1017.8700591413862</v>
      </c>
      <c r="M20" s="155">
        <v>51.912571920873994</v>
      </c>
    </row>
    <row r="21" spans="2:13">
      <c r="B21" s="134" t="s">
        <v>134</v>
      </c>
      <c r="C21" s="137">
        <v>3</v>
      </c>
      <c r="D21" s="138">
        <v>3.6800785083415115E-3</v>
      </c>
      <c r="E21" s="139">
        <v>104</v>
      </c>
      <c r="F21" s="138">
        <v>8.6131930928816935E-2</v>
      </c>
      <c r="G21" s="146">
        <v>34666.666666666664</v>
      </c>
      <c r="H21" s="279">
        <v>2.65</v>
      </c>
      <c r="I21" s="138">
        <v>3.8561159454032186E-3</v>
      </c>
      <c r="J21" s="140">
        <v>2.88</v>
      </c>
      <c r="K21" s="138">
        <v>3.93141858687343E-3</v>
      </c>
      <c r="L21" s="26">
        <v>1086.7924528301887</v>
      </c>
      <c r="M21" s="155">
        <v>3.1349782293178521</v>
      </c>
    </row>
    <row r="22" spans="2:13">
      <c r="B22" s="134" t="s">
        <v>135</v>
      </c>
      <c r="C22" s="137">
        <v>802</v>
      </c>
      <c r="D22" s="138">
        <v>0.98380765456329744</v>
      </c>
      <c r="E22" s="139">
        <v>1126</v>
      </c>
      <c r="F22" s="138">
        <v>0.9325437906331524</v>
      </c>
      <c r="G22" s="146">
        <v>1403.9900249376558</v>
      </c>
      <c r="H22" s="279">
        <v>414.5</v>
      </c>
      <c r="I22" s="138">
        <v>0.6031547393847676</v>
      </c>
      <c r="J22" s="140">
        <v>225.7</v>
      </c>
      <c r="K22" s="138">
        <v>0.30809763022824066</v>
      </c>
      <c r="L22" s="26">
        <v>544.51145958986729</v>
      </c>
      <c r="M22" s="155">
        <v>38.783143036507425</v>
      </c>
    </row>
    <row r="23" spans="2:13">
      <c r="B23" s="134" t="s">
        <v>136</v>
      </c>
      <c r="C23" s="137">
        <v>6231</v>
      </c>
      <c r="D23" s="148">
        <v>7.6435230618253192</v>
      </c>
      <c r="E23" s="139">
        <v>4917</v>
      </c>
      <c r="F23" s="148">
        <v>4.072218311317239</v>
      </c>
      <c r="G23" s="146">
        <v>789.11892152142514</v>
      </c>
      <c r="H23" s="280">
        <v>4530.09</v>
      </c>
      <c r="I23" s="150">
        <v>6.591906521928931</v>
      </c>
      <c r="J23" s="153">
        <v>2979.93</v>
      </c>
      <c r="K23" s="150">
        <v>4.0678306213825488</v>
      </c>
      <c r="L23" s="154">
        <v>657.80812301742344</v>
      </c>
      <c r="M23" s="155">
        <v>83.359821324416629</v>
      </c>
    </row>
    <row r="24" spans="2:13" s="147" customFormat="1" ht="15" customHeight="1">
      <c r="B24" s="392" t="s">
        <v>164</v>
      </c>
      <c r="C24" s="393">
        <v>13937</v>
      </c>
      <c r="D24" s="394">
        <v>17.096418056918548</v>
      </c>
      <c r="E24" s="395">
        <v>20376</v>
      </c>
      <c r="F24" s="394">
        <v>16.875232928899749</v>
      </c>
      <c r="G24" s="396">
        <v>1462.0076056540145</v>
      </c>
      <c r="H24" s="401">
        <v>13005.24</v>
      </c>
      <c r="I24" s="402">
        <v>18.924420127470096</v>
      </c>
      <c r="J24" s="403">
        <v>11319.63</v>
      </c>
      <c r="K24" s="402">
        <v>15.45215408976739</v>
      </c>
      <c r="L24" s="404">
        <v>870.38993513383832</v>
      </c>
      <c r="M24" s="400">
        <v>59.533885580880963</v>
      </c>
    </row>
    <row r="25" spans="2:13">
      <c r="B25" s="134" t="s">
        <v>130</v>
      </c>
      <c r="C25" s="137">
        <v>144</v>
      </c>
      <c r="D25" s="138">
        <v>0.17664376840039253</v>
      </c>
      <c r="E25" s="139">
        <v>103</v>
      </c>
      <c r="F25" s="138">
        <v>8.5303739285270616E-2</v>
      </c>
      <c r="G25" s="146">
        <v>715.27777777777783</v>
      </c>
      <c r="H25" s="143">
        <v>220.62</v>
      </c>
      <c r="I25" s="138">
        <v>0.3210325659905125</v>
      </c>
      <c r="J25" s="140">
        <v>332.4</v>
      </c>
      <c r="K25" s="138">
        <v>0.45375122856830835</v>
      </c>
      <c r="L25" s="26">
        <v>1506.6630405221647</v>
      </c>
      <c r="M25" s="155">
        <v>210.64026974290456</v>
      </c>
    </row>
    <row r="26" spans="2:13">
      <c r="B26" s="134" t="s">
        <v>137</v>
      </c>
      <c r="C26" s="137">
        <v>11733</v>
      </c>
      <c r="D26" s="138">
        <v>14.392787046123651</v>
      </c>
      <c r="E26" s="139">
        <v>19096</v>
      </c>
      <c r="F26" s="138">
        <v>15.815147625160462</v>
      </c>
      <c r="G26" s="146">
        <v>1627.5462371090089</v>
      </c>
      <c r="H26" s="143">
        <v>10711.58</v>
      </c>
      <c r="I26" s="138">
        <v>15.58682808998574</v>
      </c>
      <c r="J26" s="140">
        <v>9958.6200000000008</v>
      </c>
      <c r="K26" s="138">
        <v>13.59427214153107</v>
      </c>
      <c r="L26" s="26">
        <v>929.70598175059138</v>
      </c>
      <c r="M26" s="155">
        <v>57.123168642017639</v>
      </c>
    </row>
    <row r="27" spans="2:13">
      <c r="B27" s="134" t="s">
        <v>138</v>
      </c>
      <c r="C27" s="137">
        <v>174</v>
      </c>
      <c r="D27" s="138">
        <v>0.21344455348380767</v>
      </c>
      <c r="E27" s="139">
        <v>110</v>
      </c>
      <c r="F27" s="138">
        <v>9.1101080790094824E-2</v>
      </c>
      <c r="G27" s="146">
        <v>632.18390804597698</v>
      </c>
      <c r="H27" s="143">
        <v>3592.05</v>
      </c>
      <c r="I27" s="138">
        <v>5.2269287855417481</v>
      </c>
      <c r="J27" s="140">
        <v>1235.22</v>
      </c>
      <c r="K27" s="138">
        <v>1.6861690509992355</v>
      </c>
      <c r="L27" s="26">
        <v>343.87605963168664</v>
      </c>
      <c r="M27" s="155">
        <v>54.394940341739527</v>
      </c>
    </row>
    <row r="28" spans="2:13">
      <c r="B28" s="134" t="s">
        <v>139</v>
      </c>
      <c r="C28" s="137">
        <v>110</v>
      </c>
      <c r="D28" s="138">
        <v>0.13493621197252209</v>
      </c>
      <c r="E28" s="139">
        <v>35</v>
      </c>
      <c r="F28" s="138">
        <v>2.898670752412108E-2</v>
      </c>
      <c r="G28" s="146">
        <v>318.18181818181819</v>
      </c>
      <c r="H28" s="143">
        <v>70.400000000000006</v>
      </c>
      <c r="I28" s="138">
        <v>0.10244172171939118</v>
      </c>
      <c r="J28" s="140">
        <v>65.22</v>
      </c>
      <c r="K28" s="138">
        <v>8.9030250081904558E-2</v>
      </c>
      <c r="L28" s="26">
        <v>926.4204545454545</v>
      </c>
      <c r="M28" s="155">
        <v>291.16071428571428</v>
      </c>
    </row>
    <row r="29" spans="2:13">
      <c r="B29" s="134" t="s">
        <v>140</v>
      </c>
      <c r="C29" s="137">
        <v>694</v>
      </c>
      <c r="D29" s="138">
        <v>0.85132482826300293</v>
      </c>
      <c r="E29" s="139">
        <v>402</v>
      </c>
      <c r="F29" s="138">
        <v>0.33293304070561924</v>
      </c>
      <c r="G29" s="146">
        <v>579.25072046109506</v>
      </c>
      <c r="H29" s="143">
        <v>904.91</v>
      </c>
      <c r="I29" s="138">
        <v>1.3167690113791799</v>
      </c>
      <c r="J29" s="140">
        <v>501.73</v>
      </c>
      <c r="K29" s="138">
        <v>0.68489953041389107</v>
      </c>
      <c r="L29" s="26">
        <v>554.45292902056565</v>
      </c>
      <c r="M29" s="155">
        <v>95.718988243848898</v>
      </c>
    </row>
    <row r="30" spans="2:13">
      <c r="B30" s="157" t="s">
        <v>141</v>
      </c>
      <c r="C30" s="149">
        <v>990</v>
      </c>
      <c r="D30" s="150">
        <v>1.2144259077526987</v>
      </c>
      <c r="E30" s="151">
        <v>583</v>
      </c>
      <c r="F30" s="150">
        <v>0.48283572818750259</v>
      </c>
      <c r="G30" s="152">
        <v>588.88888888888891</v>
      </c>
      <c r="H30" s="143">
        <v>644.84</v>
      </c>
      <c r="I30" s="138">
        <v>0.93833124763540066</v>
      </c>
      <c r="J30" s="140">
        <v>328.74</v>
      </c>
      <c r="K30" s="138">
        <v>0.44875505078082345</v>
      </c>
      <c r="L30" s="26">
        <v>509.80088083865763</v>
      </c>
      <c r="M30" s="156">
        <v>86.569960897130542</v>
      </c>
    </row>
    <row r="31" spans="2:13" s="147" customFormat="1" ht="13.5">
      <c r="B31" s="405" t="s">
        <v>142</v>
      </c>
      <c r="C31" s="406">
        <v>3471</v>
      </c>
      <c r="D31" s="402">
        <v>4.257850834151129</v>
      </c>
      <c r="E31" s="407">
        <v>2083</v>
      </c>
      <c r="F31" s="402">
        <v>1.7251231935069773</v>
      </c>
      <c r="G31" s="408">
        <v>600.11524056467874</v>
      </c>
      <c r="H31" s="397">
        <v>3059.52</v>
      </c>
      <c r="I31" s="394">
        <v>4.4520240970868139</v>
      </c>
      <c r="J31" s="398">
        <v>1147.54</v>
      </c>
      <c r="K31" s="394">
        <v>1.5664791962433109</v>
      </c>
      <c r="L31" s="399">
        <v>375.07190670431964</v>
      </c>
      <c r="M31" s="391">
        <v>62.499980229029937</v>
      </c>
    </row>
    <row r="32" spans="2:13">
      <c r="B32" s="134" t="s">
        <v>143</v>
      </c>
      <c r="C32" s="137">
        <v>1477</v>
      </c>
      <c r="D32" s="138">
        <v>1.8118253189401374</v>
      </c>
      <c r="E32" s="139">
        <v>933</v>
      </c>
      <c r="F32" s="138">
        <v>0.77270280342871345</v>
      </c>
      <c r="G32" s="146">
        <v>631.68584969532833</v>
      </c>
      <c r="H32" s="143">
        <v>1128.04</v>
      </c>
      <c r="I32" s="138">
        <v>1.6414539739821308</v>
      </c>
      <c r="J32" s="140">
        <v>427.25</v>
      </c>
      <c r="K32" s="138">
        <v>0.58322867751446983</v>
      </c>
      <c r="L32" s="26">
        <v>378.75429949292578</v>
      </c>
      <c r="M32" s="155">
        <v>59.959281924014086</v>
      </c>
    </row>
    <row r="33" spans="2:13">
      <c r="B33" s="134" t="s">
        <v>144</v>
      </c>
      <c r="C33" s="137">
        <v>180</v>
      </c>
      <c r="D33" s="138">
        <v>0.22080471050049069</v>
      </c>
      <c r="E33" s="139">
        <v>171</v>
      </c>
      <c r="F33" s="138">
        <v>0.14162077104642015</v>
      </c>
      <c r="G33" s="146">
        <v>950</v>
      </c>
      <c r="H33" s="143">
        <v>233.82</v>
      </c>
      <c r="I33" s="138">
        <v>0.34024038881289831</v>
      </c>
      <c r="J33" s="140">
        <v>95.3</v>
      </c>
      <c r="K33" s="138">
        <v>0.13009173310036037</v>
      </c>
      <c r="L33" s="26">
        <v>407.57847917201269</v>
      </c>
      <c r="M33" s="155">
        <v>42.902997807580284</v>
      </c>
    </row>
    <row r="34" spans="2:13">
      <c r="B34" s="134" t="s">
        <v>145</v>
      </c>
      <c r="C34" s="137">
        <v>322</v>
      </c>
      <c r="D34" s="138">
        <v>0.3949950932286555</v>
      </c>
      <c r="E34" s="139">
        <v>231</v>
      </c>
      <c r="F34" s="138">
        <v>0.19131226965919912</v>
      </c>
      <c r="G34" s="146">
        <v>717.39130434782612</v>
      </c>
      <c r="H34" s="143">
        <v>323.99</v>
      </c>
      <c r="I34" s="138">
        <v>0.47145019062309013</v>
      </c>
      <c r="J34" s="140">
        <v>176.44</v>
      </c>
      <c r="K34" s="138">
        <v>0.2408539914819264</v>
      </c>
      <c r="L34" s="26">
        <v>544.5847094046112</v>
      </c>
      <c r="M34" s="155">
        <v>75.911807977612469</v>
      </c>
    </row>
    <row r="35" spans="2:13">
      <c r="B35" s="134" t="s">
        <v>146</v>
      </c>
      <c r="C35" s="137">
        <v>183</v>
      </c>
      <c r="D35" s="138">
        <v>0.2244847890088322</v>
      </c>
      <c r="E35" s="139">
        <v>207</v>
      </c>
      <c r="F35" s="138">
        <v>0.17143567021408754</v>
      </c>
      <c r="G35" s="146">
        <v>1131.1475409836066</v>
      </c>
      <c r="H35" s="143">
        <v>154.36000000000001</v>
      </c>
      <c r="I35" s="138">
        <v>0.22461511597450601</v>
      </c>
      <c r="J35" s="140">
        <v>70.23</v>
      </c>
      <c r="K35" s="138">
        <v>9.5869280331986467E-2</v>
      </c>
      <c r="L35" s="26">
        <v>454.97538222337391</v>
      </c>
      <c r="M35" s="155">
        <v>40.222461326993923</v>
      </c>
    </row>
    <row r="36" spans="2:13">
      <c r="B36" s="134" t="s">
        <v>147</v>
      </c>
      <c r="C36" s="137">
        <v>17</v>
      </c>
      <c r="D36" s="138">
        <v>2.0853778213935231E-2</v>
      </c>
      <c r="E36" s="139">
        <v>13</v>
      </c>
      <c r="F36" s="138">
        <v>1.0766491366102117E-2</v>
      </c>
      <c r="G36" s="146">
        <v>764.70588235294122</v>
      </c>
      <c r="H36" s="143">
        <v>20.6</v>
      </c>
      <c r="I36" s="138">
        <v>2.9975844707662756E-2</v>
      </c>
      <c r="J36" s="140">
        <v>5.28</v>
      </c>
      <c r="K36" s="138">
        <v>7.2076007426012893E-3</v>
      </c>
      <c r="L36" s="26">
        <v>256.31067961165047</v>
      </c>
      <c r="M36" s="155">
        <v>33.517550410754296</v>
      </c>
    </row>
    <row r="37" spans="2:13">
      <c r="B37" s="134" t="s">
        <v>148</v>
      </c>
      <c r="C37" s="137">
        <v>583</v>
      </c>
      <c r="D37" s="138">
        <v>0.71516192345436702</v>
      </c>
      <c r="E37" s="139">
        <v>187</v>
      </c>
      <c r="F37" s="138">
        <v>0.15487183734316121</v>
      </c>
      <c r="G37" s="146">
        <v>320.75471698113205</v>
      </c>
      <c r="H37" s="143">
        <v>565.79</v>
      </c>
      <c r="I37" s="138">
        <v>0.82330258141497625</v>
      </c>
      <c r="J37" s="140">
        <v>137.54</v>
      </c>
      <c r="K37" s="138">
        <v>0.18775253904117067</v>
      </c>
      <c r="L37" s="26">
        <v>243.09372735467224</v>
      </c>
      <c r="M37" s="155">
        <v>75.788044410574301</v>
      </c>
    </row>
    <row r="38" spans="2:13">
      <c r="B38" s="134" t="s">
        <v>149</v>
      </c>
      <c r="C38" s="137">
        <v>174</v>
      </c>
      <c r="D38" s="138">
        <v>0.21344455348380767</v>
      </c>
      <c r="E38" s="139">
        <v>71</v>
      </c>
      <c r="F38" s="138">
        <v>5.880160669178848E-2</v>
      </c>
      <c r="G38" s="146">
        <v>408.04597701149424</v>
      </c>
      <c r="H38" s="143">
        <v>174.89</v>
      </c>
      <c r="I38" s="138">
        <v>0.25448910101568639</v>
      </c>
      <c r="J38" s="140">
        <v>64.81</v>
      </c>
      <c r="K38" s="138">
        <v>8.847056896363438E-2</v>
      </c>
      <c r="L38" s="26">
        <v>370.57579049688377</v>
      </c>
      <c r="M38" s="155">
        <v>90.817165558391238</v>
      </c>
    </row>
    <row r="39" spans="2:13">
      <c r="B39" s="134" t="s">
        <v>150</v>
      </c>
      <c r="C39" s="137">
        <v>35</v>
      </c>
      <c r="D39" s="138">
        <v>4.2934249263984293E-2</v>
      </c>
      <c r="E39" s="139">
        <v>1.3</v>
      </c>
      <c r="F39" s="138">
        <v>1.0766491366102117E-3</v>
      </c>
      <c r="G39" s="146">
        <v>37.142857142857146</v>
      </c>
      <c r="H39" s="143">
        <v>12</v>
      </c>
      <c r="I39" s="138">
        <v>1.7461657111259857E-2</v>
      </c>
      <c r="J39" s="140">
        <v>1</v>
      </c>
      <c r="K39" s="138">
        <v>1.365075898219941E-3</v>
      </c>
      <c r="L39" s="26">
        <v>83.333333333333329</v>
      </c>
      <c r="M39" s="155">
        <v>224.35897435897431</v>
      </c>
    </row>
    <row r="40" spans="2:13">
      <c r="B40" s="134" t="s">
        <v>151</v>
      </c>
      <c r="C40" s="137">
        <v>2.6</v>
      </c>
      <c r="D40" s="138">
        <v>3.1894013738959768E-3</v>
      </c>
      <c r="E40" s="139">
        <v>2.9</v>
      </c>
      <c r="F40" s="138">
        <v>2.4017557662843179E-3</v>
      </c>
      <c r="G40" s="146">
        <v>1115.3846153846152</v>
      </c>
      <c r="H40" s="144">
        <v>1.1599999999999999</v>
      </c>
      <c r="I40" s="138">
        <v>1.6879601874217863E-3</v>
      </c>
      <c r="J40" s="141">
        <v>0.11</v>
      </c>
      <c r="K40" s="138">
        <v>1.5015834880419352E-4</v>
      </c>
      <c r="L40" s="26">
        <v>94.827586206896555</v>
      </c>
      <c r="M40" s="155">
        <v>8.5017835909631412</v>
      </c>
    </row>
    <row r="41" spans="2:13">
      <c r="B41" s="134" t="s">
        <v>152</v>
      </c>
      <c r="C41" s="137">
        <v>259</v>
      </c>
      <c r="D41" s="138">
        <v>0.31771344455348383</v>
      </c>
      <c r="E41" s="139">
        <v>117</v>
      </c>
      <c r="F41" s="138">
        <v>9.6898422294919045E-2</v>
      </c>
      <c r="G41" s="146">
        <v>451.73745173745175</v>
      </c>
      <c r="H41" s="143">
        <v>234.45</v>
      </c>
      <c r="I41" s="138">
        <v>0.34115712581123947</v>
      </c>
      <c r="J41" s="140">
        <v>70.08</v>
      </c>
      <c r="K41" s="138">
        <v>9.566451894725346E-2</v>
      </c>
      <c r="L41" s="26">
        <v>298.91234804862444</v>
      </c>
      <c r="M41" s="155">
        <v>66.169485593669847</v>
      </c>
    </row>
    <row r="42" spans="2:13" s="147" customFormat="1" ht="13.5">
      <c r="B42" s="409" t="s">
        <v>153</v>
      </c>
      <c r="C42" s="410">
        <v>4</v>
      </c>
      <c r="D42" s="411">
        <v>4.9067713444553487E-3</v>
      </c>
      <c r="E42" s="412">
        <v>6</v>
      </c>
      <c r="F42" s="411">
        <v>4.9691498612778997E-3</v>
      </c>
      <c r="G42" s="413">
        <v>1500</v>
      </c>
      <c r="H42" s="414">
        <v>4.71</v>
      </c>
      <c r="I42" s="411">
        <v>6.8537004161694937E-3</v>
      </c>
      <c r="J42" s="415">
        <v>3.29</v>
      </c>
      <c r="K42" s="411">
        <v>4.491099705143606E-3</v>
      </c>
      <c r="L42" s="416">
        <v>698.51380042462847</v>
      </c>
      <c r="M42" s="417">
        <v>46.567586694975233</v>
      </c>
    </row>
    <row r="43" spans="2:13" s="147" customFormat="1" ht="13.5">
      <c r="B43" s="409" t="s">
        <v>154</v>
      </c>
      <c r="C43" s="410">
        <v>61</v>
      </c>
      <c r="D43" s="411">
        <v>7.4828263002944054E-2</v>
      </c>
      <c r="E43" s="412">
        <v>73</v>
      </c>
      <c r="F43" s="411">
        <v>6.0457989978881112E-2</v>
      </c>
      <c r="G43" s="413">
        <v>1196.7213114754099</v>
      </c>
      <c r="H43" s="414">
        <v>22.01</v>
      </c>
      <c r="I43" s="411">
        <v>3.2027589418235795E-2</v>
      </c>
      <c r="J43" s="415">
        <v>46.16</v>
      </c>
      <c r="K43" s="411">
        <v>6.3011903461832469E-2</v>
      </c>
      <c r="L43" s="416">
        <v>2097.2285324852337</v>
      </c>
      <c r="M43" s="417">
        <v>175.24786367342361</v>
      </c>
    </row>
    <row r="44" spans="2:13" s="147" customFormat="1" ht="13.5">
      <c r="B44" s="409" t="s">
        <v>155</v>
      </c>
      <c r="C44" s="410">
        <v>2060</v>
      </c>
      <c r="D44" s="411">
        <v>2.5269872423945046</v>
      </c>
      <c r="E44" s="412">
        <v>2026</v>
      </c>
      <c r="F44" s="411">
        <v>1.6779162698248375</v>
      </c>
      <c r="G44" s="413">
        <v>983.495145631068</v>
      </c>
      <c r="H44" s="418">
        <v>1783.3100000000059</v>
      </c>
      <c r="I44" s="411">
        <v>2.59496231192341</v>
      </c>
      <c r="J44" s="419">
        <v>2228.2599999999939</v>
      </c>
      <c r="K44" s="411">
        <v>3.041744020967557</v>
      </c>
      <c r="L44" s="416">
        <v>1249.5079374870249</v>
      </c>
      <c r="M44" s="417">
        <v>127.04769749374488</v>
      </c>
    </row>
    <row r="45" spans="2:13" s="147" customFormat="1" ht="13.5">
      <c r="B45" s="420" t="s">
        <v>156</v>
      </c>
      <c r="C45" s="421">
        <v>81520</v>
      </c>
      <c r="D45" s="422">
        <v>100</v>
      </c>
      <c r="E45" s="423">
        <v>120745</v>
      </c>
      <c r="F45" s="422">
        <v>100</v>
      </c>
      <c r="G45" s="424">
        <v>1481.1702649656527</v>
      </c>
      <c r="H45" s="425">
        <v>68722</v>
      </c>
      <c r="I45" s="422">
        <v>100</v>
      </c>
      <c r="J45" s="426">
        <v>73256</v>
      </c>
      <c r="K45" s="422">
        <v>100</v>
      </c>
      <c r="L45" s="427">
        <v>1065.9759611187101</v>
      </c>
      <c r="M45" s="517">
        <v>71.968495880075565</v>
      </c>
    </row>
    <row r="46" spans="2:13" s="147" customFormat="1" ht="14.5">
      <c r="B46" s="557" t="s">
        <v>192</v>
      </c>
      <c r="C46" s="558"/>
      <c r="D46" s="558"/>
      <c r="E46" s="558"/>
      <c r="F46" s="558"/>
      <c r="G46" s="558"/>
      <c r="H46" s="559"/>
      <c r="I46" s="264"/>
      <c r="J46" s="263"/>
      <c r="K46" s="264"/>
      <c r="L46" s="265"/>
      <c r="M46" s="266"/>
    </row>
    <row r="47" spans="2:13">
      <c r="B47" s="1" t="s">
        <v>173</v>
      </c>
      <c r="H47" s="263"/>
      <c r="I47" s="264"/>
      <c r="J47" s="263"/>
      <c r="K47" s="264"/>
      <c r="L47" s="265"/>
      <c r="M47" s="266"/>
    </row>
    <row r="48" spans="2:13">
      <c r="C48" s="178"/>
      <c r="E48" s="178"/>
      <c r="H48" s="10"/>
      <c r="I48" s="10"/>
      <c r="J48" s="10"/>
      <c r="K48" s="10"/>
      <c r="L48" s="10"/>
      <c r="M48" s="10"/>
    </row>
    <row r="49" spans="8:13">
      <c r="H49" s="249"/>
      <c r="I49" s="10"/>
      <c r="J49" s="249"/>
      <c r="K49" s="10"/>
      <c r="L49" s="10"/>
      <c r="M49" s="10"/>
    </row>
    <row r="50" spans="8:13">
      <c r="H50" s="249"/>
      <c r="I50" s="10"/>
      <c r="J50" s="249"/>
      <c r="K50" s="10"/>
      <c r="L50" s="10"/>
      <c r="M50" s="10"/>
    </row>
  </sheetData>
  <mergeCells count="5">
    <mergeCell ref="B2:M2"/>
    <mergeCell ref="B5:B6"/>
    <mergeCell ref="C5:G5"/>
    <mergeCell ref="H5:L5"/>
    <mergeCell ref="B46:H46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2:O25"/>
  <sheetViews>
    <sheetView tabSelected="1" workbookViewId="0">
      <selection activeCell="H26" sqref="H26"/>
    </sheetView>
  </sheetViews>
  <sheetFormatPr defaultColWidth="9.1796875" defaultRowHeight="13"/>
  <cols>
    <col min="1" max="1" width="3.26953125" style="1" customWidth="1"/>
    <col min="2" max="2" width="18.453125" style="1" customWidth="1"/>
    <col min="3" max="3" width="9.54296875" style="1" customWidth="1"/>
    <col min="4" max="4" width="10.453125" style="1" customWidth="1"/>
    <col min="5" max="5" width="8.453125" style="1" customWidth="1"/>
    <col min="6" max="6" width="10" style="1" bestFit="1" customWidth="1"/>
    <col min="7" max="7" width="9.1796875" style="1"/>
    <col min="8" max="9" width="10.7265625" style="1" customWidth="1"/>
    <col min="10" max="10" width="9.1796875" style="1"/>
    <col min="11" max="11" width="10" style="1" bestFit="1" customWidth="1"/>
    <col min="12" max="12" width="9.1796875" style="1"/>
    <col min="13" max="13" width="10.7265625" style="1" customWidth="1"/>
    <col min="14" max="16384" width="9.1796875" style="1"/>
  </cols>
  <sheetData>
    <row r="2" spans="2:15">
      <c r="B2" s="522" t="s">
        <v>167</v>
      </c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</row>
    <row r="3" spans="2:15">
      <c r="M3" s="12" t="s">
        <v>204</v>
      </c>
    </row>
    <row r="4" spans="2:15" ht="37.5" customHeight="1">
      <c r="B4" s="247" t="s">
        <v>1</v>
      </c>
      <c r="C4" s="65" t="s">
        <v>168</v>
      </c>
      <c r="D4" s="135" t="s">
        <v>171</v>
      </c>
      <c r="E4" s="113" t="s">
        <v>172</v>
      </c>
      <c r="F4" s="135" t="s">
        <v>170</v>
      </c>
      <c r="G4" s="136" t="s">
        <v>169</v>
      </c>
      <c r="H4" s="65" t="s">
        <v>168</v>
      </c>
      <c r="I4" s="135" t="s">
        <v>171</v>
      </c>
      <c r="J4" s="176" t="s">
        <v>172</v>
      </c>
      <c r="K4" s="135" t="s">
        <v>170</v>
      </c>
      <c r="L4" s="136" t="s">
        <v>169</v>
      </c>
      <c r="M4" s="222" t="s">
        <v>241</v>
      </c>
    </row>
    <row r="5" spans="2:15" ht="14.25" customHeight="1">
      <c r="B5" s="14"/>
      <c r="C5" s="563">
        <v>2010</v>
      </c>
      <c r="D5" s="564"/>
      <c r="E5" s="564"/>
      <c r="F5" s="564"/>
      <c r="G5" s="565"/>
      <c r="H5" s="563">
        <v>2013</v>
      </c>
      <c r="I5" s="564"/>
      <c r="J5" s="564"/>
      <c r="K5" s="564"/>
      <c r="L5" s="565"/>
      <c r="M5" s="222" t="s">
        <v>184</v>
      </c>
    </row>
    <row r="6" spans="2:15" ht="13.5" customHeight="1">
      <c r="B6" s="39" t="s">
        <v>10</v>
      </c>
      <c r="C6" s="223">
        <v>822</v>
      </c>
      <c r="D6" s="229">
        <f>C6/36652*100</f>
        <v>2.2427152679253521</v>
      </c>
      <c r="E6" s="225">
        <v>327</v>
      </c>
      <c r="F6" s="230">
        <f>E6/85880*100</f>
        <v>0.3807638565440149</v>
      </c>
      <c r="G6" s="26">
        <f t="shared" ref="G6:G13" si="0">E6*1000/C6</f>
        <v>397.81021897810217</v>
      </c>
      <c r="H6" s="223">
        <v>1361</v>
      </c>
      <c r="I6" s="231">
        <f>H6/104370*100</f>
        <v>1.3040145635719076</v>
      </c>
      <c r="J6" s="227">
        <v>25247</v>
      </c>
      <c r="K6" s="232">
        <f>J6/232223*100</f>
        <v>10.871877462611369</v>
      </c>
      <c r="L6" s="168">
        <f t="shared" ref="L6:L13" si="1">J6*1000/H6</f>
        <v>18550.330639235857</v>
      </c>
      <c r="M6" s="166">
        <f t="shared" ref="M6:M13" si="2">L6/G6*100</f>
        <v>4663.1106377528677</v>
      </c>
      <c r="O6" s="229"/>
    </row>
    <row r="7" spans="2:15" ht="13.5" customHeight="1">
      <c r="B7" s="39" t="s">
        <v>11</v>
      </c>
      <c r="C7" s="223">
        <v>1145</v>
      </c>
      <c r="D7" s="229">
        <f t="shared" ref="D7:D13" si="3">C7/36652*100</f>
        <v>3.1239768634726621</v>
      </c>
      <c r="E7" s="225">
        <v>566</v>
      </c>
      <c r="F7" s="230">
        <f t="shared" ref="F7:F13" si="4">E7/85880*100</f>
        <v>0.65905915230554257</v>
      </c>
      <c r="G7" s="26">
        <f t="shared" si="0"/>
        <v>494.32314410480348</v>
      </c>
      <c r="H7" s="223">
        <v>4010</v>
      </c>
      <c r="I7" s="231">
        <f t="shared" ref="I7:I13" si="5">H7/104370*100</f>
        <v>3.8421002203698382</v>
      </c>
      <c r="J7" s="227">
        <v>2824</v>
      </c>
      <c r="K7" s="232">
        <f t="shared" ref="K7:K13" si="6">J7/232223*100</f>
        <v>1.216072482053888</v>
      </c>
      <c r="L7" s="168">
        <f t="shared" si="1"/>
        <v>704.23940149625935</v>
      </c>
      <c r="M7" s="155">
        <f t="shared" si="2"/>
        <v>142.46539129208779</v>
      </c>
      <c r="O7" s="229"/>
    </row>
    <row r="8" spans="2:15" ht="13.5" customHeight="1">
      <c r="B8" s="39" t="s">
        <v>12</v>
      </c>
      <c r="C8" s="223">
        <v>2043</v>
      </c>
      <c r="D8" s="229">
        <f t="shared" si="3"/>
        <v>5.5740478009385575</v>
      </c>
      <c r="E8" s="225">
        <v>1476</v>
      </c>
      <c r="F8" s="230">
        <f t="shared" si="4"/>
        <v>1.7186772240335353</v>
      </c>
      <c r="G8" s="26">
        <f t="shared" si="0"/>
        <v>722.46696035242292</v>
      </c>
      <c r="H8" s="223">
        <v>6504</v>
      </c>
      <c r="I8" s="231">
        <f t="shared" si="5"/>
        <v>6.2316757688991089</v>
      </c>
      <c r="J8" s="227">
        <v>7669</v>
      </c>
      <c r="K8" s="232">
        <f t="shared" si="6"/>
        <v>3.3024291306201365</v>
      </c>
      <c r="L8" s="168">
        <f t="shared" si="1"/>
        <v>1179.1205412054121</v>
      </c>
      <c r="M8" s="155">
        <f t="shared" si="2"/>
        <v>163.20753832538327</v>
      </c>
      <c r="O8" s="229"/>
    </row>
    <row r="9" spans="2:15" ht="13.5" customHeight="1">
      <c r="B9" s="39" t="s">
        <v>13</v>
      </c>
      <c r="C9" s="223">
        <v>1948</v>
      </c>
      <c r="D9" s="229">
        <f t="shared" si="3"/>
        <v>5.3148532140128779</v>
      </c>
      <c r="E9" s="225">
        <v>742</v>
      </c>
      <c r="F9" s="230">
        <f t="shared" si="4"/>
        <v>0.86399627387051692</v>
      </c>
      <c r="G9" s="26">
        <f t="shared" si="0"/>
        <v>380.90349075975359</v>
      </c>
      <c r="H9" s="223">
        <v>3536</v>
      </c>
      <c r="I9" s="231">
        <f t="shared" si="5"/>
        <v>3.3879467279869693</v>
      </c>
      <c r="J9" s="227">
        <v>4249</v>
      </c>
      <c r="K9" s="232">
        <f t="shared" si="6"/>
        <v>1.8297067904557258</v>
      </c>
      <c r="L9" s="168">
        <f t="shared" si="1"/>
        <v>1201.6402714932126</v>
      </c>
      <c r="M9" s="155">
        <f t="shared" si="2"/>
        <v>315.47105779902671</v>
      </c>
      <c r="O9" s="229"/>
    </row>
    <row r="10" spans="2:15" ht="13.5" customHeight="1">
      <c r="B10" s="39" t="s">
        <v>14</v>
      </c>
      <c r="C10" s="223">
        <v>458</v>
      </c>
      <c r="D10" s="229">
        <f t="shared" si="3"/>
        <v>1.2495907453890647</v>
      </c>
      <c r="E10" s="225">
        <v>492</v>
      </c>
      <c r="F10" s="230">
        <f t="shared" si="4"/>
        <v>0.57289240801117847</v>
      </c>
      <c r="G10" s="26">
        <f t="shared" si="0"/>
        <v>1074.235807860262</v>
      </c>
      <c r="H10" s="223">
        <v>2995</v>
      </c>
      <c r="I10" s="231">
        <f t="shared" si="5"/>
        <v>2.8695985436428093</v>
      </c>
      <c r="J10" s="227">
        <v>1341</v>
      </c>
      <c r="K10" s="232">
        <f t="shared" si="6"/>
        <v>0.57746218074867695</v>
      </c>
      <c r="L10" s="168">
        <f t="shared" si="1"/>
        <v>447.74624373956595</v>
      </c>
      <c r="M10" s="155">
        <f t="shared" si="2"/>
        <v>41.680443014780735</v>
      </c>
      <c r="O10" s="229"/>
    </row>
    <row r="11" spans="2:15" ht="13.5" customHeight="1">
      <c r="B11" s="39" t="s">
        <v>15</v>
      </c>
      <c r="C11" s="223">
        <v>14084</v>
      </c>
      <c r="D11" s="229">
        <f t="shared" si="3"/>
        <v>38.426279602750192</v>
      </c>
      <c r="E11" s="225">
        <v>57421</v>
      </c>
      <c r="F11" s="230">
        <f t="shared" si="4"/>
        <v>66.861900326036334</v>
      </c>
      <c r="G11" s="26">
        <f t="shared" si="0"/>
        <v>4077.0377733598411</v>
      </c>
      <c r="H11" s="223">
        <v>47594</v>
      </c>
      <c r="I11" s="231">
        <f t="shared" si="5"/>
        <v>45.601226406055382</v>
      </c>
      <c r="J11" s="227">
        <v>117190</v>
      </c>
      <c r="K11" s="232">
        <f t="shared" si="6"/>
        <v>50.464424281832557</v>
      </c>
      <c r="L11" s="168">
        <f t="shared" si="1"/>
        <v>2462.2851619952094</v>
      </c>
      <c r="M11" s="155">
        <f t="shared" si="2"/>
        <v>60.39397471576693</v>
      </c>
      <c r="O11" s="229"/>
    </row>
    <row r="12" spans="2:15" ht="13.5" customHeight="1">
      <c r="B12" s="39" t="s">
        <v>16</v>
      </c>
      <c r="C12" s="223">
        <v>16151</v>
      </c>
      <c r="D12" s="229">
        <f t="shared" si="3"/>
        <v>44.065808141438396</v>
      </c>
      <c r="E12" s="225">
        <v>24856</v>
      </c>
      <c r="F12" s="230">
        <f t="shared" si="4"/>
        <v>28.942710759198881</v>
      </c>
      <c r="G12" s="26">
        <f t="shared" si="0"/>
        <v>1538.9759148040368</v>
      </c>
      <c r="H12" s="223">
        <v>38370</v>
      </c>
      <c r="I12" s="231">
        <f t="shared" si="5"/>
        <v>36.763437769473988</v>
      </c>
      <c r="J12" s="227">
        <v>73703</v>
      </c>
      <c r="K12" s="232">
        <f t="shared" si="6"/>
        <v>31.738027671677653</v>
      </c>
      <c r="L12" s="168">
        <f t="shared" si="1"/>
        <v>1920.8496221005994</v>
      </c>
      <c r="M12" s="155">
        <f t="shared" si="2"/>
        <v>124.81349471574985</v>
      </c>
      <c r="O12" s="229"/>
    </row>
    <row r="13" spans="2:15" ht="13.5" customHeight="1">
      <c r="B13" s="46" t="s">
        <v>17</v>
      </c>
      <c r="C13" s="224">
        <v>36652</v>
      </c>
      <c r="D13" s="233">
        <f t="shared" si="3"/>
        <v>100</v>
      </c>
      <c r="E13" s="226">
        <v>85880</v>
      </c>
      <c r="F13" s="234">
        <f t="shared" si="4"/>
        <v>100</v>
      </c>
      <c r="G13" s="235">
        <f t="shared" si="0"/>
        <v>2343.1190658081414</v>
      </c>
      <c r="H13" s="224">
        <v>104370</v>
      </c>
      <c r="I13" s="236">
        <f t="shared" si="5"/>
        <v>100</v>
      </c>
      <c r="J13" s="228">
        <v>232223</v>
      </c>
      <c r="K13" s="237">
        <f t="shared" si="6"/>
        <v>100</v>
      </c>
      <c r="L13" s="174">
        <f t="shared" si="1"/>
        <v>2224.9976046756733</v>
      </c>
      <c r="M13" s="175">
        <f t="shared" si="2"/>
        <v>94.958793906116426</v>
      </c>
      <c r="O13" s="178"/>
    </row>
    <row r="14" spans="2:15" ht="15" customHeight="1">
      <c r="B14" s="14"/>
      <c r="C14" s="560">
        <v>2015</v>
      </c>
      <c r="D14" s="561"/>
      <c r="E14" s="561"/>
      <c r="F14" s="561"/>
      <c r="G14" s="562"/>
      <c r="H14" s="560">
        <v>2016</v>
      </c>
      <c r="I14" s="561"/>
      <c r="J14" s="561"/>
      <c r="K14" s="561"/>
      <c r="L14" s="562"/>
      <c r="M14" s="246" t="s">
        <v>185</v>
      </c>
    </row>
    <row r="15" spans="2:15">
      <c r="B15" s="39" t="s">
        <v>10</v>
      </c>
      <c r="C15" s="28">
        <v>3638</v>
      </c>
      <c r="D15" s="163">
        <f>C15/86757*100</f>
        <v>4.1933215763569507</v>
      </c>
      <c r="E15" s="164">
        <v>16547</v>
      </c>
      <c r="F15" s="114">
        <f>E15/175990*100</f>
        <v>9.4022387635661122</v>
      </c>
      <c r="G15" s="26">
        <f>E15*1000/C15</f>
        <v>4548.3782297965918</v>
      </c>
      <c r="H15" s="28">
        <v>1761</v>
      </c>
      <c r="I15" s="165">
        <f>H15/68722*100</f>
        <v>2.5624981810773844</v>
      </c>
      <c r="J15" s="50">
        <v>1022</v>
      </c>
      <c r="K15" s="111">
        <f>J15/73256*100</f>
        <v>1.3951075679807796</v>
      </c>
      <c r="L15" s="168">
        <f>J15*1000/H15</f>
        <v>580.35207268597389</v>
      </c>
      <c r="M15" s="166">
        <f>L15/G15*100</f>
        <v>12.759538529229303</v>
      </c>
      <c r="N15" s="10"/>
    </row>
    <row r="16" spans="2:15">
      <c r="B16" s="39" t="s">
        <v>11</v>
      </c>
      <c r="C16" s="28">
        <v>4035</v>
      </c>
      <c r="D16" s="163">
        <f t="shared" ref="D16:D22" si="7">C16/86757*100</f>
        <v>4.6509215394723196</v>
      </c>
      <c r="E16" s="164">
        <v>4664</v>
      </c>
      <c r="F16" s="114">
        <f t="shared" ref="F16:F22" si="8">E16/175990*100</f>
        <v>2.6501505767373148</v>
      </c>
      <c r="G16" s="167">
        <f t="shared" ref="G16:G22" si="9">E16*1000/C16</f>
        <v>1155.8859975216853</v>
      </c>
      <c r="H16" s="28">
        <v>3017</v>
      </c>
      <c r="I16" s="165">
        <f t="shared" ref="I16:I22" si="10">H16/68722*100</f>
        <v>4.3901516253892492</v>
      </c>
      <c r="J16" s="50">
        <v>2031</v>
      </c>
      <c r="K16" s="111">
        <f t="shared" ref="K16:K22" si="11">J16/73256*100</f>
        <v>2.7724691492847002</v>
      </c>
      <c r="L16" s="168">
        <f t="shared" ref="L16:L22" si="12">J16*1000/H16</f>
        <v>673.18528339410011</v>
      </c>
      <c r="M16" s="155">
        <f t="shared" ref="M16:M22" si="13">L16/G16*100</f>
        <v>58.239764547495575</v>
      </c>
      <c r="N16" s="10"/>
    </row>
    <row r="17" spans="2:14">
      <c r="B17" s="39" t="s">
        <v>12</v>
      </c>
      <c r="C17" s="28">
        <v>2553</v>
      </c>
      <c r="D17" s="163">
        <f t="shared" si="7"/>
        <v>2.9427020298073931</v>
      </c>
      <c r="E17" s="164">
        <v>2871</v>
      </c>
      <c r="F17" s="114">
        <f t="shared" si="8"/>
        <v>1.6313426899255641</v>
      </c>
      <c r="G17" s="167">
        <f t="shared" si="9"/>
        <v>1124.5593419506463</v>
      </c>
      <c r="H17" s="28">
        <v>2362</v>
      </c>
      <c r="I17" s="165">
        <f t="shared" si="10"/>
        <v>3.4370361747329818</v>
      </c>
      <c r="J17" s="50">
        <v>2312</v>
      </c>
      <c r="K17" s="111">
        <f t="shared" si="11"/>
        <v>3.1560554766845037</v>
      </c>
      <c r="L17" s="168">
        <f t="shared" si="12"/>
        <v>978.83149872988997</v>
      </c>
      <c r="M17" s="155">
        <f t="shared" si="13"/>
        <v>87.041338079324589</v>
      </c>
      <c r="N17" s="10"/>
    </row>
    <row r="18" spans="2:14">
      <c r="B18" s="39" t="s">
        <v>13</v>
      </c>
      <c r="C18" s="28">
        <v>4192</v>
      </c>
      <c r="D18" s="163">
        <f t="shared" si="7"/>
        <v>4.8318867641804122</v>
      </c>
      <c r="E18" s="164">
        <v>4622</v>
      </c>
      <c r="F18" s="114">
        <f t="shared" si="8"/>
        <v>2.6262855844082047</v>
      </c>
      <c r="G18" s="167">
        <f t="shared" si="9"/>
        <v>1102.5763358778627</v>
      </c>
      <c r="H18" s="28">
        <v>4150</v>
      </c>
      <c r="I18" s="165">
        <f t="shared" si="10"/>
        <v>6.0388230843107005</v>
      </c>
      <c r="J18" s="50">
        <v>3139</v>
      </c>
      <c r="K18" s="111">
        <f t="shared" si="11"/>
        <v>4.2849732445123943</v>
      </c>
      <c r="L18" s="168">
        <f t="shared" si="12"/>
        <v>756.38554216867465</v>
      </c>
      <c r="M18" s="155">
        <f t="shared" si="13"/>
        <v>68.601648480551361</v>
      </c>
      <c r="N18" s="10"/>
    </row>
    <row r="19" spans="2:14">
      <c r="B19" s="39" t="s">
        <v>14</v>
      </c>
      <c r="C19" s="28">
        <v>2504</v>
      </c>
      <c r="D19" s="163">
        <f t="shared" si="7"/>
        <v>2.8862224373825742</v>
      </c>
      <c r="E19" s="164">
        <v>1562</v>
      </c>
      <c r="F19" s="114">
        <f t="shared" si="8"/>
        <v>0.88755042900164793</v>
      </c>
      <c r="G19" s="167">
        <f t="shared" si="9"/>
        <v>623.80191693290737</v>
      </c>
      <c r="H19" s="28">
        <v>2633</v>
      </c>
      <c r="I19" s="165">
        <f t="shared" si="10"/>
        <v>3.8313785978289343</v>
      </c>
      <c r="J19" s="50">
        <v>1120</v>
      </c>
      <c r="K19" s="111">
        <f t="shared" si="11"/>
        <v>1.5288850060063339</v>
      </c>
      <c r="L19" s="168">
        <f t="shared" si="12"/>
        <v>425.37030003797952</v>
      </c>
      <c r="M19" s="155">
        <f t="shared" si="13"/>
        <v>68.189963591235639</v>
      </c>
      <c r="N19" s="10"/>
    </row>
    <row r="20" spans="2:14">
      <c r="B20" s="39" t="s">
        <v>15</v>
      </c>
      <c r="C20" s="28">
        <v>36588</v>
      </c>
      <c r="D20" s="163">
        <f t="shared" si="7"/>
        <v>42.172965870189152</v>
      </c>
      <c r="E20" s="164">
        <v>69706</v>
      </c>
      <c r="F20" s="114">
        <f t="shared" si="8"/>
        <v>39.607932268878912</v>
      </c>
      <c r="G20" s="167">
        <f t="shared" si="9"/>
        <v>1905.1601618016837</v>
      </c>
      <c r="H20" s="28">
        <v>24703</v>
      </c>
      <c r="I20" s="165">
        <f t="shared" si="10"/>
        <v>35.946276301621019</v>
      </c>
      <c r="J20" s="50">
        <v>35654</v>
      </c>
      <c r="K20" s="111">
        <f t="shared" si="11"/>
        <v>48.67041607513378</v>
      </c>
      <c r="L20" s="168">
        <f t="shared" si="12"/>
        <v>1443.3064809942111</v>
      </c>
      <c r="M20" s="155">
        <f t="shared" si="13"/>
        <v>75.757750447043577</v>
      </c>
      <c r="N20" s="10"/>
    </row>
    <row r="21" spans="2:14">
      <c r="B21" s="39" t="s">
        <v>16</v>
      </c>
      <c r="C21" s="28">
        <v>33247</v>
      </c>
      <c r="D21" s="163">
        <f t="shared" si="7"/>
        <v>38.321979782611201</v>
      </c>
      <c r="E21" s="164">
        <v>76018</v>
      </c>
      <c r="F21" s="114">
        <f t="shared" si="8"/>
        <v>43.194499687482242</v>
      </c>
      <c r="G21" s="167">
        <f t="shared" si="9"/>
        <v>2286.4619364153154</v>
      </c>
      <c r="H21" s="28">
        <v>30096</v>
      </c>
      <c r="I21" s="165">
        <f t="shared" si="10"/>
        <v>43.793836035039725</v>
      </c>
      <c r="J21" s="50">
        <v>27978</v>
      </c>
      <c r="K21" s="111">
        <f t="shared" si="11"/>
        <v>38.19209348039751</v>
      </c>
      <c r="L21" s="168">
        <f t="shared" si="12"/>
        <v>929.62519936204149</v>
      </c>
      <c r="M21" s="155">
        <f t="shared" si="13"/>
        <v>40.657803419176766</v>
      </c>
      <c r="N21" s="10"/>
    </row>
    <row r="22" spans="2:14">
      <c r="B22" s="46" t="s">
        <v>17</v>
      </c>
      <c r="C22" s="47">
        <v>86757</v>
      </c>
      <c r="D22" s="169">
        <f t="shared" si="7"/>
        <v>100</v>
      </c>
      <c r="E22" s="170">
        <v>175990</v>
      </c>
      <c r="F22" s="116">
        <f t="shared" si="8"/>
        <v>100</v>
      </c>
      <c r="G22" s="171">
        <f t="shared" si="9"/>
        <v>2028.5394838456839</v>
      </c>
      <c r="H22" s="47">
        <v>68722</v>
      </c>
      <c r="I22" s="172">
        <f t="shared" si="10"/>
        <v>100</v>
      </c>
      <c r="J22" s="173">
        <v>73256</v>
      </c>
      <c r="K22" s="112">
        <f t="shared" si="11"/>
        <v>100</v>
      </c>
      <c r="L22" s="174">
        <f t="shared" si="12"/>
        <v>1065.9759611187101</v>
      </c>
      <c r="M22" s="175">
        <f t="shared" si="13"/>
        <v>52.548938268524317</v>
      </c>
    </row>
    <row r="23" spans="2:14">
      <c r="B23" s="1" t="s">
        <v>186</v>
      </c>
    </row>
    <row r="24" spans="2:14">
      <c r="B24" s="1" t="s">
        <v>193</v>
      </c>
    </row>
    <row r="25" spans="2:14">
      <c r="B25" s="1" t="s">
        <v>173</v>
      </c>
    </row>
  </sheetData>
  <mergeCells count="5">
    <mergeCell ref="B2:M2"/>
    <mergeCell ref="C14:G14"/>
    <mergeCell ref="H14:L14"/>
    <mergeCell ref="C5:G5"/>
    <mergeCell ref="H5:L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C2"/>
  <sheetViews>
    <sheetView zoomScale="120" zoomScaleNormal="120" workbookViewId="0">
      <selection activeCell="N5" sqref="N5"/>
    </sheetView>
  </sheetViews>
  <sheetFormatPr defaultRowHeight="14.5"/>
  <sheetData>
    <row r="1" spans="3:3">
      <c r="C1" s="429" t="s">
        <v>247</v>
      </c>
    </row>
    <row r="2" spans="3:3">
      <c r="C2" t="s">
        <v>246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K112"/>
  <sheetViews>
    <sheetView topLeftCell="A88" workbookViewId="0">
      <selection activeCell="K89" sqref="K89"/>
    </sheetView>
  </sheetViews>
  <sheetFormatPr defaultColWidth="11.54296875" defaultRowHeight="14.5"/>
  <cols>
    <col min="1" max="1" width="4.26953125" customWidth="1"/>
    <col min="2" max="2" width="9.1796875" customWidth="1"/>
    <col min="4" max="4" width="10.453125" customWidth="1"/>
    <col min="5" max="5" width="10.7265625" customWidth="1"/>
    <col min="257" max="257" width="4.26953125" customWidth="1"/>
    <col min="258" max="258" width="9.1796875" customWidth="1"/>
    <col min="260" max="260" width="10.453125" customWidth="1"/>
    <col min="261" max="261" width="10.7265625" customWidth="1"/>
    <col min="513" max="513" width="4.26953125" customWidth="1"/>
    <col min="514" max="514" width="9.1796875" customWidth="1"/>
    <col min="516" max="516" width="10.453125" customWidth="1"/>
    <col min="517" max="517" width="10.7265625" customWidth="1"/>
    <col min="769" max="769" width="4.26953125" customWidth="1"/>
    <col min="770" max="770" width="9.1796875" customWidth="1"/>
    <col min="772" max="772" width="10.453125" customWidth="1"/>
    <col min="773" max="773" width="10.7265625" customWidth="1"/>
    <col min="1025" max="1025" width="4.26953125" customWidth="1"/>
    <col min="1026" max="1026" width="9.1796875" customWidth="1"/>
    <col min="1028" max="1028" width="10.453125" customWidth="1"/>
    <col min="1029" max="1029" width="10.7265625" customWidth="1"/>
    <col min="1281" max="1281" width="4.26953125" customWidth="1"/>
    <col min="1282" max="1282" width="9.1796875" customWidth="1"/>
    <col min="1284" max="1284" width="10.453125" customWidth="1"/>
    <col min="1285" max="1285" width="10.7265625" customWidth="1"/>
    <col min="1537" max="1537" width="4.26953125" customWidth="1"/>
    <col min="1538" max="1538" width="9.1796875" customWidth="1"/>
    <col min="1540" max="1540" width="10.453125" customWidth="1"/>
    <col min="1541" max="1541" width="10.7265625" customWidth="1"/>
    <col min="1793" max="1793" width="4.26953125" customWidth="1"/>
    <col min="1794" max="1794" width="9.1796875" customWidth="1"/>
    <col min="1796" max="1796" width="10.453125" customWidth="1"/>
    <col min="1797" max="1797" width="10.7265625" customWidth="1"/>
    <col min="2049" max="2049" width="4.26953125" customWidth="1"/>
    <col min="2050" max="2050" width="9.1796875" customWidth="1"/>
    <col min="2052" max="2052" width="10.453125" customWidth="1"/>
    <col min="2053" max="2053" width="10.7265625" customWidth="1"/>
    <col min="2305" max="2305" width="4.26953125" customWidth="1"/>
    <col min="2306" max="2306" width="9.1796875" customWidth="1"/>
    <col min="2308" max="2308" width="10.453125" customWidth="1"/>
    <col min="2309" max="2309" width="10.7265625" customWidth="1"/>
    <col min="2561" max="2561" width="4.26953125" customWidth="1"/>
    <col min="2562" max="2562" width="9.1796875" customWidth="1"/>
    <col min="2564" max="2564" width="10.453125" customWidth="1"/>
    <col min="2565" max="2565" width="10.7265625" customWidth="1"/>
    <col min="2817" max="2817" width="4.26953125" customWidth="1"/>
    <col min="2818" max="2818" width="9.1796875" customWidth="1"/>
    <col min="2820" max="2820" width="10.453125" customWidth="1"/>
    <col min="2821" max="2821" width="10.7265625" customWidth="1"/>
    <col min="3073" max="3073" width="4.26953125" customWidth="1"/>
    <col min="3074" max="3074" width="9.1796875" customWidth="1"/>
    <col min="3076" max="3076" width="10.453125" customWidth="1"/>
    <col min="3077" max="3077" width="10.7265625" customWidth="1"/>
    <col min="3329" max="3329" width="4.26953125" customWidth="1"/>
    <col min="3330" max="3330" width="9.1796875" customWidth="1"/>
    <col min="3332" max="3332" width="10.453125" customWidth="1"/>
    <col min="3333" max="3333" width="10.7265625" customWidth="1"/>
    <col min="3585" max="3585" width="4.26953125" customWidth="1"/>
    <col min="3586" max="3586" width="9.1796875" customWidth="1"/>
    <col min="3588" max="3588" width="10.453125" customWidth="1"/>
    <col min="3589" max="3589" width="10.7265625" customWidth="1"/>
    <col min="3841" max="3841" width="4.26953125" customWidth="1"/>
    <col min="3842" max="3842" width="9.1796875" customWidth="1"/>
    <col min="3844" max="3844" width="10.453125" customWidth="1"/>
    <col min="3845" max="3845" width="10.7265625" customWidth="1"/>
    <col min="4097" max="4097" width="4.26953125" customWidth="1"/>
    <col min="4098" max="4098" width="9.1796875" customWidth="1"/>
    <col min="4100" max="4100" width="10.453125" customWidth="1"/>
    <col min="4101" max="4101" width="10.7265625" customWidth="1"/>
    <col min="4353" max="4353" width="4.26953125" customWidth="1"/>
    <col min="4354" max="4354" width="9.1796875" customWidth="1"/>
    <col min="4356" max="4356" width="10.453125" customWidth="1"/>
    <col min="4357" max="4357" width="10.7265625" customWidth="1"/>
    <col min="4609" max="4609" width="4.26953125" customWidth="1"/>
    <col min="4610" max="4610" width="9.1796875" customWidth="1"/>
    <col min="4612" max="4612" width="10.453125" customWidth="1"/>
    <col min="4613" max="4613" width="10.7265625" customWidth="1"/>
    <col min="4865" max="4865" width="4.26953125" customWidth="1"/>
    <col min="4866" max="4866" width="9.1796875" customWidth="1"/>
    <col min="4868" max="4868" width="10.453125" customWidth="1"/>
    <col min="4869" max="4869" width="10.7265625" customWidth="1"/>
    <col min="5121" max="5121" width="4.26953125" customWidth="1"/>
    <col min="5122" max="5122" width="9.1796875" customWidth="1"/>
    <col min="5124" max="5124" width="10.453125" customWidth="1"/>
    <col min="5125" max="5125" width="10.7265625" customWidth="1"/>
    <col min="5377" max="5377" width="4.26953125" customWidth="1"/>
    <col min="5378" max="5378" width="9.1796875" customWidth="1"/>
    <col min="5380" max="5380" width="10.453125" customWidth="1"/>
    <col min="5381" max="5381" width="10.7265625" customWidth="1"/>
    <col min="5633" max="5633" width="4.26953125" customWidth="1"/>
    <col min="5634" max="5634" width="9.1796875" customWidth="1"/>
    <col min="5636" max="5636" width="10.453125" customWidth="1"/>
    <col min="5637" max="5637" width="10.7265625" customWidth="1"/>
    <col min="5889" max="5889" width="4.26953125" customWidth="1"/>
    <col min="5890" max="5890" width="9.1796875" customWidth="1"/>
    <col min="5892" max="5892" width="10.453125" customWidth="1"/>
    <col min="5893" max="5893" width="10.7265625" customWidth="1"/>
    <col min="6145" max="6145" width="4.26953125" customWidth="1"/>
    <col min="6146" max="6146" width="9.1796875" customWidth="1"/>
    <col min="6148" max="6148" width="10.453125" customWidth="1"/>
    <col min="6149" max="6149" width="10.7265625" customWidth="1"/>
    <col min="6401" max="6401" width="4.26953125" customWidth="1"/>
    <col min="6402" max="6402" width="9.1796875" customWidth="1"/>
    <col min="6404" max="6404" width="10.453125" customWidth="1"/>
    <col min="6405" max="6405" width="10.7265625" customWidth="1"/>
    <col min="6657" max="6657" width="4.26953125" customWidth="1"/>
    <col min="6658" max="6658" width="9.1796875" customWidth="1"/>
    <col min="6660" max="6660" width="10.453125" customWidth="1"/>
    <col min="6661" max="6661" width="10.7265625" customWidth="1"/>
    <col min="6913" max="6913" width="4.26953125" customWidth="1"/>
    <col min="6914" max="6914" width="9.1796875" customWidth="1"/>
    <col min="6916" max="6916" width="10.453125" customWidth="1"/>
    <col min="6917" max="6917" width="10.7265625" customWidth="1"/>
    <col min="7169" max="7169" width="4.26953125" customWidth="1"/>
    <col min="7170" max="7170" width="9.1796875" customWidth="1"/>
    <col min="7172" max="7172" width="10.453125" customWidth="1"/>
    <col min="7173" max="7173" width="10.7265625" customWidth="1"/>
    <col min="7425" max="7425" width="4.26953125" customWidth="1"/>
    <col min="7426" max="7426" width="9.1796875" customWidth="1"/>
    <col min="7428" max="7428" width="10.453125" customWidth="1"/>
    <col min="7429" max="7429" width="10.7265625" customWidth="1"/>
    <col min="7681" max="7681" width="4.26953125" customWidth="1"/>
    <col min="7682" max="7682" width="9.1796875" customWidth="1"/>
    <col min="7684" max="7684" width="10.453125" customWidth="1"/>
    <col min="7685" max="7685" width="10.7265625" customWidth="1"/>
    <col min="7937" max="7937" width="4.26953125" customWidth="1"/>
    <col min="7938" max="7938" width="9.1796875" customWidth="1"/>
    <col min="7940" max="7940" width="10.453125" customWidth="1"/>
    <col min="7941" max="7941" width="10.7265625" customWidth="1"/>
    <col min="8193" max="8193" width="4.26953125" customWidth="1"/>
    <col min="8194" max="8194" width="9.1796875" customWidth="1"/>
    <col min="8196" max="8196" width="10.453125" customWidth="1"/>
    <col min="8197" max="8197" width="10.7265625" customWidth="1"/>
    <col min="8449" max="8449" width="4.26953125" customWidth="1"/>
    <col min="8450" max="8450" width="9.1796875" customWidth="1"/>
    <col min="8452" max="8452" width="10.453125" customWidth="1"/>
    <col min="8453" max="8453" width="10.7265625" customWidth="1"/>
    <col min="8705" max="8705" width="4.26953125" customWidth="1"/>
    <col min="8706" max="8706" width="9.1796875" customWidth="1"/>
    <col min="8708" max="8708" width="10.453125" customWidth="1"/>
    <col min="8709" max="8709" width="10.7265625" customWidth="1"/>
    <col min="8961" max="8961" width="4.26953125" customWidth="1"/>
    <col min="8962" max="8962" width="9.1796875" customWidth="1"/>
    <col min="8964" max="8964" width="10.453125" customWidth="1"/>
    <col min="8965" max="8965" width="10.7265625" customWidth="1"/>
    <col min="9217" max="9217" width="4.26953125" customWidth="1"/>
    <col min="9218" max="9218" width="9.1796875" customWidth="1"/>
    <col min="9220" max="9220" width="10.453125" customWidth="1"/>
    <col min="9221" max="9221" width="10.7265625" customWidth="1"/>
    <col min="9473" max="9473" width="4.26953125" customWidth="1"/>
    <col min="9474" max="9474" width="9.1796875" customWidth="1"/>
    <col min="9476" max="9476" width="10.453125" customWidth="1"/>
    <col min="9477" max="9477" width="10.7265625" customWidth="1"/>
    <col min="9729" max="9729" width="4.26953125" customWidth="1"/>
    <col min="9730" max="9730" width="9.1796875" customWidth="1"/>
    <col min="9732" max="9732" width="10.453125" customWidth="1"/>
    <col min="9733" max="9733" width="10.7265625" customWidth="1"/>
    <col min="9985" max="9985" width="4.26953125" customWidth="1"/>
    <col min="9986" max="9986" width="9.1796875" customWidth="1"/>
    <col min="9988" max="9988" width="10.453125" customWidth="1"/>
    <col min="9989" max="9989" width="10.7265625" customWidth="1"/>
    <col min="10241" max="10241" width="4.26953125" customWidth="1"/>
    <col min="10242" max="10242" width="9.1796875" customWidth="1"/>
    <col min="10244" max="10244" width="10.453125" customWidth="1"/>
    <col min="10245" max="10245" width="10.7265625" customWidth="1"/>
    <col min="10497" max="10497" width="4.26953125" customWidth="1"/>
    <col min="10498" max="10498" width="9.1796875" customWidth="1"/>
    <col min="10500" max="10500" width="10.453125" customWidth="1"/>
    <col min="10501" max="10501" width="10.7265625" customWidth="1"/>
    <col min="10753" max="10753" width="4.26953125" customWidth="1"/>
    <col min="10754" max="10754" width="9.1796875" customWidth="1"/>
    <col min="10756" max="10756" width="10.453125" customWidth="1"/>
    <col min="10757" max="10757" width="10.7265625" customWidth="1"/>
    <col min="11009" max="11009" width="4.26953125" customWidth="1"/>
    <col min="11010" max="11010" width="9.1796875" customWidth="1"/>
    <col min="11012" max="11012" width="10.453125" customWidth="1"/>
    <col min="11013" max="11013" width="10.7265625" customWidth="1"/>
    <col min="11265" max="11265" width="4.26953125" customWidth="1"/>
    <col min="11266" max="11266" width="9.1796875" customWidth="1"/>
    <col min="11268" max="11268" width="10.453125" customWidth="1"/>
    <col min="11269" max="11269" width="10.7265625" customWidth="1"/>
    <col min="11521" max="11521" width="4.26953125" customWidth="1"/>
    <col min="11522" max="11522" width="9.1796875" customWidth="1"/>
    <col min="11524" max="11524" width="10.453125" customWidth="1"/>
    <col min="11525" max="11525" width="10.7265625" customWidth="1"/>
    <col min="11777" max="11777" width="4.26953125" customWidth="1"/>
    <col min="11778" max="11778" width="9.1796875" customWidth="1"/>
    <col min="11780" max="11780" width="10.453125" customWidth="1"/>
    <col min="11781" max="11781" width="10.7265625" customWidth="1"/>
    <col min="12033" max="12033" width="4.26953125" customWidth="1"/>
    <col min="12034" max="12034" width="9.1796875" customWidth="1"/>
    <col min="12036" max="12036" width="10.453125" customWidth="1"/>
    <col min="12037" max="12037" width="10.7265625" customWidth="1"/>
    <col min="12289" max="12289" width="4.26953125" customWidth="1"/>
    <col min="12290" max="12290" width="9.1796875" customWidth="1"/>
    <col min="12292" max="12292" width="10.453125" customWidth="1"/>
    <col min="12293" max="12293" width="10.7265625" customWidth="1"/>
    <col min="12545" max="12545" width="4.26953125" customWidth="1"/>
    <col min="12546" max="12546" width="9.1796875" customWidth="1"/>
    <col min="12548" max="12548" width="10.453125" customWidth="1"/>
    <col min="12549" max="12549" width="10.7265625" customWidth="1"/>
    <col min="12801" max="12801" width="4.26953125" customWidth="1"/>
    <col min="12802" max="12802" width="9.1796875" customWidth="1"/>
    <col min="12804" max="12804" width="10.453125" customWidth="1"/>
    <col min="12805" max="12805" width="10.7265625" customWidth="1"/>
    <col min="13057" max="13057" width="4.26953125" customWidth="1"/>
    <col min="13058" max="13058" width="9.1796875" customWidth="1"/>
    <col min="13060" max="13060" width="10.453125" customWidth="1"/>
    <col min="13061" max="13061" width="10.7265625" customWidth="1"/>
    <col min="13313" max="13313" width="4.26953125" customWidth="1"/>
    <col min="13314" max="13314" width="9.1796875" customWidth="1"/>
    <col min="13316" max="13316" width="10.453125" customWidth="1"/>
    <col min="13317" max="13317" width="10.7265625" customWidth="1"/>
    <col min="13569" max="13569" width="4.26953125" customWidth="1"/>
    <col min="13570" max="13570" width="9.1796875" customWidth="1"/>
    <col min="13572" max="13572" width="10.453125" customWidth="1"/>
    <col min="13573" max="13573" width="10.7265625" customWidth="1"/>
    <col min="13825" max="13825" width="4.26953125" customWidth="1"/>
    <col min="13826" max="13826" width="9.1796875" customWidth="1"/>
    <col min="13828" max="13828" width="10.453125" customWidth="1"/>
    <col min="13829" max="13829" width="10.7265625" customWidth="1"/>
    <col min="14081" max="14081" width="4.26953125" customWidth="1"/>
    <col min="14082" max="14082" width="9.1796875" customWidth="1"/>
    <col min="14084" max="14084" width="10.453125" customWidth="1"/>
    <col min="14085" max="14085" width="10.7265625" customWidth="1"/>
    <col min="14337" max="14337" width="4.26953125" customWidth="1"/>
    <col min="14338" max="14338" width="9.1796875" customWidth="1"/>
    <col min="14340" max="14340" width="10.453125" customWidth="1"/>
    <col min="14341" max="14341" width="10.7265625" customWidth="1"/>
    <col min="14593" max="14593" width="4.26953125" customWidth="1"/>
    <col min="14594" max="14594" width="9.1796875" customWidth="1"/>
    <col min="14596" max="14596" width="10.453125" customWidth="1"/>
    <col min="14597" max="14597" width="10.7265625" customWidth="1"/>
    <col min="14849" max="14849" width="4.26953125" customWidth="1"/>
    <col min="14850" max="14850" width="9.1796875" customWidth="1"/>
    <col min="14852" max="14852" width="10.453125" customWidth="1"/>
    <col min="14853" max="14853" width="10.7265625" customWidth="1"/>
    <col min="15105" max="15105" width="4.26953125" customWidth="1"/>
    <col min="15106" max="15106" width="9.1796875" customWidth="1"/>
    <col min="15108" max="15108" width="10.453125" customWidth="1"/>
    <col min="15109" max="15109" width="10.7265625" customWidth="1"/>
    <col min="15361" max="15361" width="4.26953125" customWidth="1"/>
    <col min="15362" max="15362" width="9.1796875" customWidth="1"/>
    <col min="15364" max="15364" width="10.453125" customWidth="1"/>
    <col min="15365" max="15365" width="10.7265625" customWidth="1"/>
    <col min="15617" max="15617" width="4.26953125" customWidth="1"/>
    <col min="15618" max="15618" width="9.1796875" customWidth="1"/>
    <col min="15620" max="15620" width="10.453125" customWidth="1"/>
    <col min="15621" max="15621" width="10.7265625" customWidth="1"/>
    <col min="15873" max="15873" width="4.26953125" customWidth="1"/>
    <col min="15874" max="15874" width="9.1796875" customWidth="1"/>
    <col min="15876" max="15876" width="10.453125" customWidth="1"/>
    <col min="15877" max="15877" width="10.7265625" customWidth="1"/>
    <col min="16129" max="16129" width="4.26953125" customWidth="1"/>
    <col min="16130" max="16130" width="9.1796875" customWidth="1"/>
    <col min="16132" max="16132" width="10.453125" customWidth="1"/>
    <col min="16133" max="16133" width="10.7265625" customWidth="1"/>
  </cols>
  <sheetData>
    <row r="2" spans="2:5" ht="39">
      <c r="B2" s="340" t="s">
        <v>8</v>
      </c>
      <c r="C2" s="344" t="s">
        <v>233</v>
      </c>
      <c r="D2" s="344" t="s">
        <v>234</v>
      </c>
      <c r="E2" s="344" t="s">
        <v>235</v>
      </c>
    </row>
    <row r="3" spans="2:5">
      <c r="B3">
        <v>1901</v>
      </c>
      <c r="C3">
        <v>565.4</v>
      </c>
      <c r="D3">
        <v>84.7</v>
      </c>
      <c r="E3">
        <v>38.799999999999997</v>
      </c>
    </row>
    <row r="4" spans="2:5">
      <c r="B4">
        <v>1902</v>
      </c>
      <c r="C4">
        <v>578.29999999999995</v>
      </c>
      <c r="D4">
        <v>102.7</v>
      </c>
      <c r="E4">
        <v>36.5</v>
      </c>
    </row>
    <row r="5" spans="2:5">
      <c r="B5">
        <v>1903</v>
      </c>
      <c r="C5">
        <v>497.2</v>
      </c>
      <c r="D5">
        <v>36.4</v>
      </c>
      <c r="E5">
        <v>25.5</v>
      </c>
    </row>
    <row r="6" spans="2:5">
      <c r="B6">
        <v>1904</v>
      </c>
      <c r="C6">
        <v>423.7</v>
      </c>
      <c r="D6">
        <v>49.6</v>
      </c>
      <c r="E6">
        <v>23.8</v>
      </c>
    </row>
    <row r="7" spans="2:5">
      <c r="B7">
        <v>1905</v>
      </c>
      <c r="C7">
        <v>610.20000000000005</v>
      </c>
      <c r="D7">
        <v>52.4</v>
      </c>
      <c r="E7">
        <v>34.299999999999997</v>
      </c>
    </row>
    <row r="8" spans="2:5">
      <c r="B8">
        <v>1906</v>
      </c>
      <c r="C8">
        <v>735.4</v>
      </c>
      <c r="D8">
        <v>101.9</v>
      </c>
      <c r="E8">
        <v>35.6</v>
      </c>
    </row>
    <row r="9" spans="2:5">
      <c r="B9">
        <v>1907</v>
      </c>
      <c r="C9">
        <v>454.7</v>
      </c>
      <c r="D9">
        <v>92.8</v>
      </c>
      <c r="E9">
        <v>42.9</v>
      </c>
    </row>
    <row r="10" spans="2:5">
      <c r="B10">
        <v>1908</v>
      </c>
      <c r="C10">
        <v>453.8</v>
      </c>
      <c r="D10">
        <v>156</v>
      </c>
      <c r="E10">
        <v>43.3</v>
      </c>
    </row>
    <row r="11" spans="2:5">
      <c r="B11">
        <v>1909</v>
      </c>
      <c r="C11">
        <v>515</v>
      </c>
      <c r="D11">
        <v>82.7</v>
      </c>
      <c r="E11">
        <v>29.3</v>
      </c>
    </row>
    <row r="12" spans="2:5">
      <c r="B12">
        <v>1910</v>
      </c>
      <c r="C12">
        <v>691.7</v>
      </c>
      <c r="D12">
        <v>71.5</v>
      </c>
      <c r="E12">
        <v>38</v>
      </c>
    </row>
    <row r="13" spans="2:5">
      <c r="B13">
        <v>1911</v>
      </c>
      <c r="C13">
        <v>539.1</v>
      </c>
      <c r="D13">
        <v>53.1</v>
      </c>
      <c r="E13">
        <v>48.7</v>
      </c>
    </row>
    <row r="14" spans="2:5">
      <c r="B14">
        <v>1912</v>
      </c>
      <c r="C14">
        <v>690.3</v>
      </c>
      <c r="D14">
        <v>107.2</v>
      </c>
      <c r="E14">
        <v>44.4</v>
      </c>
    </row>
    <row r="15" spans="2:5">
      <c r="B15">
        <v>1913</v>
      </c>
      <c r="C15">
        <v>588.6</v>
      </c>
      <c r="D15">
        <v>105</v>
      </c>
      <c r="E15">
        <v>30.4</v>
      </c>
    </row>
    <row r="16" spans="2:5">
      <c r="B16">
        <v>1914</v>
      </c>
      <c r="C16">
        <v>785.4</v>
      </c>
      <c r="D16">
        <v>22</v>
      </c>
      <c r="E16">
        <v>50.2</v>
      </c>
    </row>
    <row r="17" spans="2:5">
      <c r="B17">
        <v>1915</v>
      </c>
      <c r="C17">
        <v>939.9</v>
      </c>
      <c r="D17">
        <v>128.30000000000001</v>
      </c>
      <c r="E17">
        <v>62.1</v>
      </c>
    </row>
    <row r="18" spans="2:5">
      <c r="B18">
        <v>1916</v>
      </c>
      <c r="C18">
        <v>675.1</v>
      </c>
      <c r="D18">
        <v>69.5</v>
      </c>
      <c r="E18">
        <v>41.8</v>
      </c>
    </row>
    <row r="19" spans="2:5">
      <c r="B19">
        <v>1917</v>
      </c>
      <c r="C19">
        <v>445.8</v>
      </c>
      <c r="D19">
        <v>161.1</v>
      </c>
      <c r="E19">
        <v>20.5</v>
      </c>
    </row>
    <row r="20" spans="2:5">
      <c r="B20">
        <v>1918</v>
      </c>
      <c r="C20">
        <v>647.20000000000005</v>
      </c>
      <c r="D20">
        <v>99.7</v>
      </c>
      <c r="E20">
        <v>36.799999999999997</v>
      </c>
    </row>
    <row r="21" spans="2:5">
      <c r="B21">
        <v>1919</v>
      </c>
      <c r="C21">
        <v>661</v>
      </c>
      <c r="D21">
        <v>164.8</v>
      </c>
      <c r="E21">
        <v>29.4</v>
      </c>
    </row>
    <row r="22" spans="2:5">
      <c r="B22">
        <v>1920</v>
      </c>
      <c r="C22">
        <v>647.4</v>
      </c>
      <c r="D22">
        <v>113.4</v>
      </c>
      <c r="E22">
        <v>64.3</v>
      </c>
    </row>
    <row r="23" spans="2:5">
      <c r="B23">
        <v>1921</v>
      </c>
      <c r="C23">
        <v>478.2</v>
      </c>
      <c r="D23">
        <v>86.4</v>
      </c>
      <c r="E23">
        <v>33.6</v>
      </c>
    </row>
    <row r="24" spans="2:5">
      <c r="B24">
        <v>1922</v>
      </c>
      <c r="C24">
        <v>656</v>
      </c>
      <c r="D24">
        <v>123.1</v>
      </c>
      <c r="E24">
        <v>32.5</v>
      </c>
    </row>
    <row r="25" spans="2:5">
      <c r="B25">
        <v>1923</v>
      </c>
      <c r="C25">
        <v>627.5</v>
      </c>
      <c r="D25">
        <v>129.9</v>
      </c>
      <c r="E25">
        <v>38.6</v>
      </c>
    </row>
    <row r="26" spans="2:5">
      <c r="B26">
        <v>1924</v>
      </c>
      <c r="C26">
        <v>658.4</v>
      </c>
      <c r="D26">
        <v>101.2</v>
      </c>
      <c r="E26">
        <v>50</v>
      </c>
    </row>
    <row r="27" spans="2:5">
      <c r="B27">
        <v>1925</v>
      </c>
      <c r="C27">
        <v>657.1</v>
      </c>
      <c r="D27">
        <v>71.099999999999994</v>
      </c>
      <c r="E27">
        <v>41.3</v>
      </c>
    </row>
    <row r="28" spans="2:5">
      <c r="B28">
        <v>1926</v>
      </c>
      <c r="C28">
        <v>631.1</v>
      </c>
      <c r="D28">
        <v>60.1</v>
      </c>
      <c r="E28">
        <v>39.700000000000003</v>
      </c>
    </row>
    <row r="29" spans="2:5">
      <c r="B29">
        <v>1927</v>
      </c>
      <c r="C29">
        <v>587.6</v>
      </c>
      <c r="D29">
        <v>64.900000000000006</v>
      </c>
      <c r="E29">
        <v>26.8</v>
      </c>
    </row>
    <row r="30" spans="2:5">
      <c r="B30">
        <v>1928</v>
      </c>
      <c r="C30">
        <v>434.3</v>
      </c>
      <c r="D30">
        <v>59.7</v>
      </c>
      <c r="E30">
        <v>22.7</v>
      </c>
    </row>
    <row r="31" spans="2:5">
      <c r="B31">
        <v>1929</v>
      </c>
      <c r="C31">
        <v>693.6</v>
      </c>
      <c r="D31">
        <v>140</v>
      </c>
      <c r="E31">
        <v>61.6</v>
      </c>
    </row>
    <row r="32" spans="2:5">
      <c r="B32">
        <v>1930</v>
      </c>
      <c r="C32">
        <v>720.3</v>
      </c>
      <c r="D32">
        <v>137</v>
      </c>
      <c r="E32">
        <v>35.1</v>
      </c>
    </row>
    <row r="33" spans="2:5">
      <c r="B33">
        <v>1931</v>
      </c>
      <c r="C33">
        <v>615</v>
      </c>
      <c r="D33">
        <v>114.3</v>
      </c>
      <c r="E33">
        <v>43.2</v>
      </c>
    </row>
    <row r="34" spans="2:5">
      <c r="B34">
        <v>1932</v>
      </c>
      <c r="C34">
        <v>548.1</v>
      </c>
      <c r="D34">
        <v>42.2</v>
      </c>
      <c r="E34">
        <v>29.2</v>
      </c>
    </row>
    <row r="35" spans="2:5">
      <c r="B35">
        <v>1933</v>
      </c>
      <c r="C35">
        <v>672.6</v>
      </c>
      <c r="D35">
        <v>74</v>
      </c>
      <c r="E35">
        <v>35.1</v>
      </c>
    </row>
    <row r="36" spans="2:5">
      <c r="B36">
        <v>1934</v>
      </c>
      <c r="C36">
        <v>603.70000000000005</v>
      </c>
      <c r="D36">
        <v>62.1</v>
      </c>
      <c r="E36">
        <v>48.4</v>
      </c>
    </row>
    <row r="37" spans="2:5">
      <c r="B37">
        <v>1935</v>
      </c>
      <c r="C37">
        <v>621.4</v>
      </c>
      <c r="D37">
        <v>213.1</v>
      </c>
      <c r="E37">
        <v>37.299999999999997</v>
      </c>
    </row>
    <row r="38" spans="2:5">
      <c r="B38">
        <v>1936</v>
      </c>
      <c r="C38">
        <v>770.6</v>
      </c>
      <c r="D38">
        <v>90.6</v>
      </c>
      <c r="E38">
        <v>40</v>
      </c>
    </row>
    <row r="39" spans="2:5">
      <c r="B39">
        <v>1937</v>
      </c>
      <c r="C39">
        <v>987.5</v>
      </c>
      <c r="D39">
        <v>172</v>
      </c>
      <c r="E39">
        <v>93.9</v>
      </c>
    </row>
    <row r="40" spans="2:5">
      <c r="B40">
        <v>1938</v>
      </c>
      <c r="C40">
        <v>581.79999999999995</v>
      </c>
      <c r="D40">
        <v>82.3</v>
      </c>
      <c r="E40">
        <v>22.3</v>
      </c>
    </row>
    <row r="41" spans="2:5">
      <c r="B41">
        <v>1939</v>
      </c>
      <c r="C41">
        <v>742</v>
      </c>
      <c r="D41">
        <v>47.9</v>
      </c>
      <c r="E41">
        <v>31.9</v>
      </c>
    </row>
    <row r="42" spans="2:5">
      <c r="B42">
        <v>1940</v>
      </c>
      <c r="C42">
        <v>776.2</v>
      </c>
      <c r="D42">
        <v>156.5</v>
      </c>
      <c r="E42">
        <v>46</v>
      </c>
    </row>
    <row r="43" spans="2:5">
      <c r="B43">
        <v>1941</v>
      </c>
      <c r="C43">
        <v>608.4</v>
      </c>
      <c r="D43">
        <v>100</v>
      </c>
      <c r="E43">
        <v>37</v>
      </c>
    </row>
    <row r="44" spans="2:5">
      <c r="B44">
        <v>1942</v>
      </c>
      <c r="C44">
        <v>559.29999999999995</v>
      </c>
      <c r="D44">
        <v>161.69999999999999</v>
      </c>
      <c r="E44">
        <v>42.9</v>
      </c>
    </row>
    <row r="45" spans="2:5">
      <c r="B45">
        <v>1943</v>
      </c>
      <c r="C45">
        <v>466</v>
      </c>
      <c r="D45">
        <v>97.2</v>
      </c>
      <c r="E45">
        <v>39.4</v>
      </c>
    </row>
    <row r="46" spans="2:5">
      <c r="B46">
        <v>1944</v>
      </c>
      <c r="C46">
        <v>721.3</v>
      </c>
      <c r="D46">
        <v>151.5</v>
      </c>
      <c r="E46">
        <v>33</v>
      </c>
    </row>
    <row r="47" spans="2:5">
      <c r="B47">
        <v>1945</v>
      </c>
      <c r="C47">
        <v>584.70000000000005</v>
      </c>
      <c r="D47">
        <v>156.5</v>
      </c>
      <c r="E47">
        <v>38.700000000000003</v>
      </c>
    </row>
    <row r="48" spans="2:5">
      <c r="B48">
        <v>1946</v>
      </c>
      <c r="C48">
        <v>555.29999999999995</v>
      </c>
      <c r="D48">
        <v>47.2</v>
      </c>
      <c r="E48">
        <v>29.9</v>
      </c>
    </row>
    <row r="49" spans="2:5">
      <c r="B49">
        <v>1947</v>
      </c>
      <c r="C49">
        <v>438.3</v>
      </c>
      <c r="D49">
        <v>180.5</v>
      </c>
      <c r="E49">
        <v>26.4</v>
      </c>
    </row>
    <row r="50" spans="2:5">
      <c r="B50">
        <v>1948</v>
      </c>
      <c r="C50">
        <v>532.20000000000005</v>
      </c>
      <c r="D50">
        <v>59.8</v>
      </c>
      <c r="E50">
        <v>23.4</v>
      </c>
    </row>
    <row r="51" spans="2:5">
      <c r="B51">
        <v>1949</v>
      </c>
      <c r="C51">
        <v>557.20000000000005</v>
      </c>
      <c r="D51">
        <v>31.3</v>
      </c>
      <c r="E51">
        <v>35.5</v>
      </c>
    </row>
    <row r="52" spans="2:5">
      <c r="B52">
        <v>1950</v>
      </c>
      <c r="C52">
        <v>619.6</v>
      </c>
      <c r="D52">
        <v>97.9</v>
      </c>
      <c r="E52">
        <v>33.799999999999997</v>
      </c>
    </row>
    <row r="53" spans="2:5">
      <c r="B53">
        <v>1951</v>
      </c>
      <c r="C53">
        <v>647</v>
      </c>
      <c r="D53">
        <v>73</v>
      </c>
      <c r="E53">
        <v>30.7</v>
      </c>
    </row>
    <row r="54" spans="2:5">
      <c r="B54">
        <v>1952</v>
      </c>
      <c r="C54">
        <v>787.4</v>
      </c>
      <c r="D54">
        <v>229.6</v>
      </c>
      <c r="E54">
        <v>44.8</v>
      </c>
    </row>
    <row r="55" spans="2:5">
      <c r="B55">
        <v>1953</v>
      </c>
      <c r="C55">
        <v>528</v>
      </c>
      <c r="D55">
        <v>81.7</v>
      </c>
      <c r="E55">
        <v>37.5</v>
      </c>
    </row>
    <row r="56" spans="2:5">
      <c r="B56">
        <v>1954</v>
      </c>
      <c r="C56">
        <v>642.79999999999995</v>
      </c>
      <c r="D56">
        <v>106.1</v>
      </c>
      <c r="E56">
        <v>78</v>
      </c>
    </row>
    <row r="57" spans="2:5">
      <c r="B57">
        <v>1955</v>
      </c>
      <c r="C57">
        <v>898.8</v>
      </c>
      <c r="D57">
        <v>117.2</v>
      </c>
      <c r="E57">
        <v>71</v>
      </c>
    </row>
    <row r="58" spans="2:5">
      <c r="B58">
        <v>1956</v>
      </c>
      <c r="C58">
        <v>567.4</v>
      </c>
      <c r="D58">
        <v>150.69999999999999</v>
      </c>
      <c r="E58">
        <v>31.4</v>
      </c>
    </row>
    <row r="59" spans="2:5">
      <c r="B59">
        <v>1957</v>
      </c>
      <c r="C59">
        <v>566</v>
      </c>
      <c r="D59">
        <v>57.9</v>
      </c>
      <c r="E59">
        <v>40.5</v>
      </c>
    </row>
    <row r="60" spans="2:5">
      <c r="B60">
        <v>1958</v>
      </c>
      <c r="C60">
        <v>556.20000000000005</v>
      </c>
      <c r="D60">
        <v>72.599999999999994</v>
      </c>
      <c r="E60">
        <v>33.5</v>
      </c>
    </row>
    <row r="61" spans="2:5">
      <c r="B61">
        <v>1959</v>
      </c>
      <c r="C61">
        <v>536</v>
      </c>
      <c r="D61">
        <v>78.599999999999994</v>
      </c>
      <c r="E61">
        <v>37.6</v>
      </c>
    </row>
    <row r="62" spans="2:5">
      <c r="B62">
        <v>1960</v>
      </c>
      <c r="C62">
        <v>565.6</v>
      </c>
      <c r="D62">
        <v>52.2</v>
      </c>
      <c r="E62">
        <v>36.5</v>
      </c>
    </row>
    <row r="63" spans="2:5">
      <c r="B63">
        <v>1961</v>
      </c>
      <c r="C63">
        <v>400.9</v>
      </c>
      <c r="D63">
        <v>34.1</v>
      </c>
      <c r="E63">
        <v>27.3</v>
      </c>
    </row>
    <row r="64" spans="2:5">
      <c r="B64">
        <v>1962</v>
      </c>
      <c r="C64">
        <v>532.5</v>
      </c>
      <c r="D64">
        <v>148.9</v>
      </c>
      <c r="E64">
        <v>41.9</v>
      </c>
    </row>
    <row r="65" spans="2:5">
      <c r="B65">
        <v>1963</v>
      </c>
      <c r="C65">
        <v>657.7</v>
      </c>
      <c r="D65">
        <v>150.1</v>
      </c>
      <c r="E65">
        <v>60.9</v>
      </c>
    </row>
    <row r="66" spans="2:5">
      <c r="B66">
        <v>1964</v>
      </c>
      <c r="C66">
        <v>621.4</v>
      </c>
      <c r="D66">
        <v>65</v>
      </c>
      <c r="E66">
        <v>35.9</v>
      </c>
    </row>
    <row r="67" spans="2:5">
      <c r="B67">
        <v>1965</v>
      </c>
      <c r="C67">
        <v>815.9</v>
      </c>
      <c r="D67">
        <v>82.8</v>
      </c>
      <c r="E67">
        <v>35.9</v>
      </c>
    </row>
    <row r="68" spans="2:5">
      <c r="B68">
        <v>1966</v>
      </c>
      <c r="C68">
        <v>743.6</v>
      </c>
      <c r="D68">
        <v>59.5</v>
      </c>
      <c r="E68">
        <v>34.5</v>
      </c>
    </row>
    <row r="69" spans="2:5">
      <c r="B69">
        <v>1967</v>
      </c>
      <c r="C69">
        <v>505</v>
      </c>
      <c r="D69">
        <v>69.7</v>
      </c>
      <c r="E69">
        <v>42.2</v>
      </c>
    </row>
    <row r="70" spans="2:5">
      <c r="B70">
        <v>1968</v>
      </c>
      <c r="C70">
        <v>497.9</v>
      </c>
      <c r="D70">
        <v>92.3</v>
      </c>
      <c r="E70">
        <v>28.9</v>
      </c>
    </row>
    <row r="71" spans="2:5">
      <c r="B71">
        <v>1969</v>
      </c>
      <c r="C71">
        <v>682.8</v>
      </c>
      <c r="D71">
        <v>185.9</v>
      </c>
      <c r="E71">
        <v>28.3</v>
      </c>
    </row>
    <row r="72" spans="2:5">
      <c r="B72">
        <v>1970</v>
      </c>
      <c r="C72">
        <v>664.7</v>
      </c>
      <c r="D72">
        <v>179.5</v>
      </c>
      <c r="E72">
        <v>40.299999999999997</v>
      </c>
    </row>
    <row r="73" spans="2:5">
      <c r="B73">
        <v>1971</v>
      </c>
      <c r="C73">
        <v>460.2</v>
      </c>
      <c r="D73">
        <v>78.400000000000006</v>
      </c>
      <c r="E73">
        <v>32.299999999999997</v>
      </c>
    </row>
    <row r="74" spans="2:5">
      <c r="B74">
        <v>1972</v>
      </c>
      <c r="C74">
        <v>609.20000000000005</v>
      </c>
      <c r="D74">
        <v>46.2</v>
      </c>
      <c r="E74">
        <v>37.299999999999997</v>
      </c>
    </row>
    <row r="75" spans="2:5">
      <c r="B75">
        <v>1973</v>
      </c>
      <c r="C75">
        <v>397.7</v>
      </c>
      <c r="D75">
        <v>84.8</v>
      </c>
      <c r="E75">
        <v>27.9</v>
      </c>
    </row>
    <row r="76" spans="2:5">
      <c r="B76">
        <v>1974</v>
      </c>
      <c r="C76">
        <v>659</v>
      </c>
      <c r="D76">
        <v>51.2</v>
      </c>
      <c r="E76">
        <v>42.6</v>
      </c>
    </row>
    <row r="77" spans="2:5">
      <c r="B77">
        <v>1975</v>
      </c>
      <c r="C77">
        <v>519.4</v>
      </c>
      <c r="D77">
        <v>69.3</v>
      </c>
      <c r="E77">
        <v>51.4</v>
      </c>
    </row>
    <row r="78" spans="2:5">
      <c r="B78">
        <v>1976</v>
      </c>
      <c r="C78">
        <v>668.6</v>
      </c>
      <c r="D78">
        <v>96.3</v>
      </c>
      <c r="E78">
        <v>30.4</v>
      </c>
    </row>
    <row r="79" spans="2:5">
      <c r="B79">
        <v>1977</v>
      </c>
      <c r="C79">
        <v>551.4</v>
      </c>
      <c r="D79">
        <v>101.9</v>
      </c>
      <c r="E79">
        <v>24.5</v>
      </c>
    </row>
    <row r="80" spans="2:5">
      <c r="B80">
        <v>1978</v>
      </c>
      <c r="C80">
        <v>595.5</v>
      </c>
      <c r="D80">
        <v>81.2</v>
      </c>
      <c r="E80">
        <v>61.5</v>
      </c>
    </row>
    <row r="81" spans="2:11">
      <c r="B81">
        <v>1979</v>
      </c>
      <c r="C81">
        <v>565.70000000000005</v>
      </c>
      <c r="D81">
        <v>92.2</v>
      </c>
      <c r="E81">
        <v>22.4</v>
      </c>
    </row>
    <row r="82" spans="2:11">
      <c r="B82">
        <v>1980</v>
      </c>
      <c r="C82">
        <v>670.1</v>
      </c>
      <c r="D82">
        <v>205.1</v>
      </c>
      <c r="E82">
        <v>34.6</v>
      </c>
    </row>
    <row r="83" spans="2:11">
      <c r="B83">
        <v>1981</v>
      </c>
      <c r="C83">
        <v>513.29999999999995</v>
      </c>
      <c r="D83">
        <v>151.69999999999999</v>
      </c>
      <c r="E83">
        <v>34.799999999999997</v>
      </c>
    </row>
    <row r="84" spans="2:11">
      <c r="B84">
        <v>1982</v>
      </c>
      <c r="C84">
        <v>456.2</v>
      </c>
      <c r="D84">
        <v>46.5</v>
      </c>
      <c r="E84">
        <v>28.9</v>
      </c>
    </row>
    <row r="85" spans="2:11">
      <c r="B85">
        <v>1983</v>
      </c>
      <c r="C85">
        <v>450.3</v>
      </c>
      <c r="D85">
        <v>80.5</v>
      </c>
      <c r="E85">
        <v>56.7</v>
      </c>
    </row>
    <row r="86" spans="2:11">
      <c r="B86">
        <v>1984</v>
      </c>
      <c r="C86">
        <v>619.4</v>
      </c>
      <c r="D86">
        <v>138.19999999999999</v>
      </c>
      <c r="E86">
        <v>40.1</v>
      </c>
    </row>
    <row r="87" spans="2:11">
      <c r="B87">
        <v>1985</v>
      </c>
      <c r="C87">
        <v>448.1</v>
      </c>
      <c r="D87">
        <v>66.2</v>
      </c>
      <c r="E87">
        <v>33.799999999999997</v>
      </c>
    </row>
    <row r="88" spans="2:11">
      <c r="B88">
        <v>1986</v>
      </c>
      <c r="C88">
        <v>414.1</v>
      </c>
      <c r="D88">
        <v>132.1</v>
      </c>
      <c r="E88">
        <v>30.6</v>
      </c>
      <c r="K88" t="s">
        <v>244</v>
      </c>
    </row>
    <row r="89" spans="2:11">
      <c r="B89">
        <v>1987</v>
      </c>
      <c r="C89">
        <v>530.5</v>
      </c>
      <c r="D89">
        <v>57.9</v>
      </c>
      <c r="E89">
        <v>33</v>
      </c>
    </row>
    <row r="90" spans="2:11">
      <c r="B90">
        <v>1988</v>
      </c>
      <c r="C90">
        <v>659</v>
      </c>
      <c r="D90">
        <v>88.2</v>
      </c>
      <c r="E90">
        <v>51.8</v>
      </c>
    </row>
    <row r="91" spans="2:11">
      <c r="B91">
        <v>1989</v>
      </c>
      <c r="C91">
        <v>560.5</v>
      </c>
      <c r="D91">
        <v>8.1999999999999993</v>
      </c>
      <c r="E91">
        <v>75.099999999999994</v>
      </c>
    </row>
    <row r="92" spans="2:11">
      <c r="B92">
        <v>1990</v>
      </c>
      <c r="C92">
        <v>415.7</v>
      </c>
      <c r="D92">
        <v>21.4</v>
      </c>
      <c r="E92">
        <v>31.1</v>
      </c>
    </row>
    <row r="93" spans="2:11">
      <c r="B93">
        <v>1991</v>
      </c>
      <c r="C93">
        <v>594</v>
      </c>
      <c r="D93">
        <v>66.8</v>
      </c>
      <c r="E93">
        <v>40.1</v>
      </c>
    </row>
    <row r="94" spans="2:11">
      <c r="B94">
        <v>1992</v>
      </c>
      <c r="C94">
        <v>364.1</v>
      </c>
      <c r="D94">
        <v>25.7</v>
      </c>
      <c r="E94">
        <v>26.8</v>
      </c>
    </row>
    <row r="95" spans="2:11">
      <c r="B95">
        <v>1993</v>
      </c>
      <c r="C95">
        <v>505.4</v>
      </c>
      <c r="D95">
        <v>103.8</v>
      </c>
      <c r="E95">
        <v>50.9</v>
      </c>
    </row>
    <row r="96" spans="2:11">
      <c r="B96">
        <v>1994</v>
      </c>
      <c r="C96">
        <v>481.1</v>
      </c>
      <c r="D96">
        <v>25.9</v>
      </c>
      <c r="E96">
        <v>40.700000000000003</v>
      </c>
    </row>
    <row r="97" spans="2:5">
      <c r="B97">
        <v>1995</v>
      </c>
      <c r="C97">
        <v>574.9</v>
      </c>
      <c r="D97">
        <v>118.8</v>
      </c>
      <c r="E97">
        <v>25.2</v>
      </c>
    </row>
    <row r="98" spans="2:5">
      <c r="B98">
        <v>1996</v>
      </c>
      <c r="C98">
        <v>527.5</v>
      </c>
      <c r="D98">
        <v>132.4</v>
      </c>
      <c r="E98">
        <v>49.9</v>
      </c>
    </row>
    <row r="99" spans="2:5">
      <c r="B99">
        <v>1997</v>
      </c>
      <c r="C99">
        <v>326.60000000000002</v>
      </c>
      <c r="D99">
        <v>49.4</v>
      </c>
      <c r="E99">
        <v>20.3</v>
      </c>
    </row>
    <row r="100" spans="2:5">
      <c r="B100">
        <v>1998</v>
      </c>
      <c r="C100">
        <v>643</v>
      </c>
      <c r="D100">
        <v>39.299999999999997</v>
      </c>
      <c r="E100">
        <v>32.9</v>
      </c>
    </row>
    <row r="101" spans="2:5">
      <c r="B101">
        <v>1999</v>
      </c>
      <c r="C101">
        <v>842.2</v>
      </c>
      <c r="D101">
        <v>122.9</v>
      </c>
      <c r="E101">
        <v>49.9</v>
      </c>
    </row>
    <row r="102" spans="2:5">
      <c r="B102">
        <v>2000</v>
      </c>
      <c r="C102">
        <v>388.6</v>
      </c>
      <c r="D102">
        <v>43</v>
      </c>
      <c r="E102">
        <v>26.6</v>
      </c>
    </row>
    <row r="103" spans="2:5">
      <c r="B103">
        <v>2001</v>
      </c>
      <c r="C103">
        <v>548.20000000000005</v>
      </c>
      <c r="D103">
        <v>91.8</v>
      </c>
      <c r="E103">
        <v>39.9</v>
      </c>
    </row>
    <row r="104" spans="2:5">
      <c r="B104">
        <v>2002</v>
      </c>
      <c r="C104">
        <v>494.1</v>
      </c>
      <c r="D104">
        <v>42.5</v>
      </c>
      <c r="E104">
        <v>46.4</v>
      </c>
    </row>
    <row r="105" spans="2:5">
      <c r="B105">
        <v>2003</v>
      </c>
      <c r="C105">
        <v>344.7</v>
      </c>
      <c r="D105">
        <v>64.7</v>
      </c>
      <c r="E105">
        <v>28.9</v>
      </c>
    </row>
    <row r="106" spans="2:5">
      <c r="B106">
        <v>2004</v>
      </c>
      <c r="C106">
        <v>533.6</v>
      </c>
      <c r="D106">
        <v>85</v>
      </c>
      <c r="E106">
        <v>28</v>
      </c>
    </row>
    <row r="107" spans="2:5">
      <c r="B107">
        <v>2005</v>
      </c>
      <c r="C107">
        <v>696.3</v>
      </c>
      <c r="D107">
        <v>136.19999999999999</v>
      </c>
      <c r="E107">
        <v>69.599999999999994</v>
      </c>
    </row>
    <row r="108" spans="2:5">
      <c r="B108">
        <v>2006</v>
      </c>
      <c r="C108">
        <v>464</v>
      </c>
      <c r="D108">
        <v>58</v>
      </c>
      <c r="E108">
        <v>49.4</v>
      </c>
    </row>
    <row r="109" spans="2:5">
      <c r="B109">
        <v>2007</v>
      </c>
      <c r="C109">
        <v>472.2</v>
      </c>
      <c r="D109">
        <v>49.9</v>
      </c>
      <c r="E109">
        <v>28.8</v>
      </c>
    </row>
    <row r="110" spans="2:5">
      <c r="B110">
        <v>2008</v>
      </c>
      <c r="C110">
        <v>565</v>
      </c>
      <c r="D110">
        <v>56.1</v>
      </c>
      <c r="E110">
        <v>24.6</v>
      </c>
    </row>
    <row r="111" spans="2:5">
      <c r="B111">
        <v>2009</v>
      </c>
      <c r="C111">
        <v>479.1</v>
      </c>
      <c r="D111">
        <v>42.4</v>
      </c>
      <c r="E111">
        <v>27</v>
      </c>
    </row>
    <row r="112" spans="2:5">
      <c r="B112">
        <v>2010</v>
      </c>
      <c r="C112">
        <v>815.2</v>
      </c>
      <c r="D112">
        <v>133.5</v>
      </c>
      <c r="E112">
        <v>67.3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K112"/>
  <sheetViews>
    <sheetView topLeftCell="A91" workbookViewId="0">
      <selection activeCell="M99" sqref="M99"/>
    </sheetView>
  </sheetViews>
  <sheetFormatPr defaultColWidth="11.54296875" defaultRowHeight="14.5"/>
  <cols>
    <col min="1" max="1" width="4.26953125" customWidth="1"/>
    <col min="2" max="2" width="9.1796875" customWidth="1"/>
    <col min="257" max="257" width="4.26953125" customWidth="1"/>
    <col min="258" max="258" width="9.1796875" customWidth="1"/>
    <col min="513" max="513" width="4.26953125" customWidth="1"/>
    <col min="514" max="514" width="9.1796875" customWidth="1"/>
    <col min="769" max="769" width="4.26953125" customWidth="1"/>
    <col min="770" max="770" width="9.1796875" customWidth="1"/>
    <col min="1025" max="1025" width="4.26953125" customWidth="1"/>
    <col min="1026" max="1026" width="9.1796875" customWidth="1"/>
    <col min="1281" max="1281" width="4.26953125" customWidth="1"/>
    <col min="1282" max="1282" width="9.1796875" customWidth="1"/>
    <col min="1537" max="1537" width="4.26953125" customWidth="1"/>
    <col min="1538" max="1538" width="9.1796875" customWidth="1"/>
    <col min="1793" max="1793" width="4.26953125" customWidth="1"/>
    <col min="1794" max="1794" width="9.1796875" customWidth="1"/>
    <col min="2049" max="2049" width="4.26953125" customWidth="1"/>
    <col min="2050" max="2050" width="9.1796875" customWidth="1"/>
    <col min="2305" max="2305" width="4.26953125" customWidth="1"/>
    <col min="2306" max="2306" width="9.1796875" customWidth="1"/>
    <col min="2561" max="2561" width="4.26953125" customWidth="1"/>
    <col min="2562" max="2562" width="9.1796875" customWidth="1"/>
    <col min="2817" max="2817" width="4.26953125" customWidth="1"/>
    <col min="2818" max="2818" width="9.1796875" customWidth="1"/>
    <col min="3073" max="3073" width="4.26953125" customWidth="1"/>
    <col min="3074" max="3074" width="9.1796875" customWidth="1"/>
    <col min="3329" max="3329" width="4.26953125" customWidth="1"/>
    <col min="3330" max="3330" width="9.1796875" customWidth="1"/>
    <col min="3585" max="3585" width="4.26953125" customWidth="1"/>
    <col min="3586" max="3586" width="9.1796875" customWidth="1"/>
    <col min="3841" max="3841" width="4.26953125" customWidth="1"/>
    <col min="3842" max="3842" width="9.1796875" customWidth="1"/>
    <col min="4097" max="4097" width="4.26953125" customWidth="1"/>
    <col min="4098" max="4098" width="9.1796875" customWidth="1"/>
    <col min="4353" max="4353" width="4.26953125" customWidth="1"/>
    <col min="4354" max="4354" width="9.1796875" customWidth="1"/>
    <col min="4609" max="4609" width="4.26953125" customWidth="1"/>
    <col min="4610" max="4610" width="9.1796875" customWidth="1"/>
    <col min="4865" max="4865" width="4.26953125" customWidth="1"/>
    <col min="4866" max="4866" width="9.1796875" customWidth="1"/>
    <col min="5121" max="5121" width="4.26953125" customWidth="1"/>
    <col min="5122" max="5122" width="9.1796875" customWidth="1"/>
    <col min="5377" max="5377" width="4.26953125" customWidth="1"/>
    <col min="5378" max="5378" width="9.1796875" customWidth="1"/>
    <col min="5633" max="5633" width="4.26953125" customWidth="1"/>
    <col min="5634" max="5634" width="9.1796875" customWidth="1"/>
    <col min="5889" max="5889" width="4.26953125" customWidth="1"/>
    <col min="5890" max="5890" width="9.1796875" customWidth="1"/>
    <col min="6145" max="6145" width="4.26953125" customWidth="1"/>
    <col min="6146" max="6146" width="9.1796875" customWidth="1"/>
    <col min="6401" max="6401" width="4.26953125" customWidth="1"/>
    <col min="6402" max="6402" width="9.1796875" customWidth="1"/>
    <col min="6657" max="6657" width="4.26953125" customWidth="1"/>
    <col min="6658" max="6658" width="9.1796875" customWidth="1"/>
    <col min="6913" max="6913" width="4.26953125" customWidth="1"/>
    <col min="6914" max="6914" width="9.1796875" customWidth="1"/>
    <col min="7169" max="7169" width="4.26953125" customWidth="1"/>
    <col min="7170" max="7170" width="9.1796875" customWidth="1"/>
    <col min="7425" max="7425" width="4.26953125" customWidth="1"/>
    <col min="7426" max="7426" width="9.1796875" customWidth="1"/>
    <col min="7681" max="7681" width="4.26953125" customWidth="1"/>
    <col min="7682" max="7682" width="9.1796875" customWidth="1"/>
    <col min="7937" max="7937" width="4.26953125" customWidth="1"/>
    <col min="7938" max="7938" width="9.1796875" customWidth="1"/>
    <col min="8193" max="8193" width="4.26953125" customWidth="1"/>
    <col min="8194" max="8194" width="9.1796875" customWidth="1"/>
    <col min="8449" max="8449" width="4.26953125" customWidth="1"/>
    <col min="8450" max="8450" width="9.1796875" customWidth="1"/>
    <col min="8705" max="8705" width="4.26953125" customWidth="1"/>
    <col min="8706" max="8706" width="9.1796875" customWidth="1"/>
    <col min="8961" max="8961" width="4.26953125" customWidth="1"/>
    <col min="8962" max="8962" width="9.1796875" customWidth="1"/>
    <col min="9217" max="9217" width="4.26953125" customWidth="1"/>
    <col min="9218" max="9218" width="9.1796875" customWidth="1"/>
    <col min="9473" max="9473" width="4.26953125" customWidth="1"/>
    <col min="9474" max="9474" width="9.1796875" customWidth="1"/>
    <col min="9729" max="9729" width="4.26953125" customWidth="1"/>
    <col min="9730" max="9730" width="9.1796875" customWidth="1"/>
    <col min="9985" max="9985" width="4.26953125" customWidth="1"/>
    <col min="9986" max="9986" width="9.1796875" customWidth="1"/>
    <col min="10241" max="10241" width="4.26953125" customWidth="1"/>
    <col min="10242" max="10242" width="9.1796875" customWidth="1"/>
    <col min="10497" max="10497" width="4.26953125" customWidth="1"/>
    <col min="10498" max="10498" width="9.1796875" customWidth="1"/>
    <col min="10753" max="10753" width="4.26953125" customWidth="1"/>
    <col min="10754" max="10754" width="9.1796875" customWidth="1"/>
    <col min="11009" max="11009" width="4.26953125" customWidth="1"/>
    <col min="11010" max="11010" width="9.1796875" customWidth="1"/>
    <col min="11265" max="11265" width="4.26953125" customWidth="1"/>
    <col min="11266" max="11266" width="9.1796875" customWidth="1"/>
    <col min="11521" max="11521" width="4.26953125" customWidth="1"/>
    <col min="11522" max="11522" width="9.1796875" customWidth="1"/>
    <col min="11777" max="11777" width="4.26953125" customWidth="1"/>
    <col min="11778" max="11778" width="9.1796875" customWidth="1"/>
    <col min="12033" max="12033" width="4.26953125" customWidth="1"/>
    <col min="12034" max="12034" width="9.1796875" customWidth="1"/>
    <col min="12289" max="12289" width="4.26953125" customWidth="1"/>
    <col min="12290" max="12290" width="9.1796875" customWidth="1"/>
    <col min="12545" max="12545" width="4.26953125" customWidth="1"/>
    <col min="12546" max="12546" width="9.1796875" customWidth="1"/>
    <col min="12801" max="12801" width="4.26953125" customWidth="1"/>
    <col min="12802" max="12802" width="9.1796875" customWidth="1"/>
    <col min="13057" max="13057" width="4.26953125" customWidth="1"/>
    <col min="13058" max="13058" width="9.1796875" customWidth="1"/>
    <col min="13313" max="13313" width="4.26953125" customWidth="1"/>
    <col min="13314" max="13314" width="9.1796875" customWidth="1"/>
    <col min="13569" max="13569" width="4.26953125" customWidth="1"/>
    <col min="13570" max="13570" width="9.1796875" customWidth="1"/>
    <col min="13825" max="13825" width="4.26953125" customWidth="1"/>
    <col min="13826" max="13826" width="9.1796875" customWidth="1"/>
    <col min="14081" max="14081" width="4.26953125" customWidth="1"/>
    <col min="14082" max="14082" width="9.1796875" customWidth="1"/>
    <col min="14337" max="14337" width="4.26953125" customWidth="1"/>
    <col min="14338" max="14338" width="9.1796875" customWidth="1"/>
    <col min="14593" max="14593" width="4.26953125" customWidth="1"/>
    <col min="14594" max="14594" width="9.1796875" customWidth="1"/>
    <col min="14849" max="14849" width="4.26953125" customWidth="1"/>
    <col min="14850" max="14850" width="9.1796875" customWidth="1"/>
    <col min="15105" max="15105" width="4.26953125" customWidth="1"/>
    <col min="15106" max="15106" width="9.1796875" customWidth="1"/>
    <col min="15361" max="15361" width="4.26953125" customWidth="1"/>
    <col min="15362" max="15362" width="9.1796875" customWidth="1"/>
    <col min="15617" max="15617" width="4.26953125" customWidth="1"/>
    <col min="15618" max="15618" width="9.1796875" customWidth="1"/>
    <col min="15873" max="15873" width="4.26953125" customWidth="1"/>
    <col min="15874" max="15874" width="9.1796875" customWidth="1"/>
    <col min="16129" max="16129" width="4.26953125" customWidth="1"/>
    <col min="16130" max="16130" width="9.1796875" customWidth="1"/>
  </cols>
  <sheetData>
    <row r="2" spans="2:5" ht="58">
      <c r="B2" s="340" t="s">
        <v>232</v>
      </c>
      <c r="C2" s="344" t="s">
        <v>243</v>
      </c>
      <c r="D2" s="345" t="s">
        <v>236</v>
      </c>
      <c r="E2" s="344" t="s">
        <v>237</v>
      </c>
    </row>
    <row r="3" spans="2:5">
      <c r="B3">
        <v>1901</v>
      </c>
      <c r="C3">
        <v>20</v>
      </c>
      <c r="D3">
        <v>137</v>
      </c>
      <c r="E3">
        <v>28</v>
      </c>
    </row>
    <row r="4" spans="2:5">
      <c r="B4">
        <v>1902</v>
      </c>
      <c r="C4">
        <v>10</v>
      </c>
      <c r="D4">
        <v>121</v>
      </c>
      <c r="E4">
        <v>24</v>
      </c>
    </row>
    <row r="5" spans="2:5">
      <c r="B5">
        <v>1903</v>
      </c>
      <c r="C5">
        <v>8</v>
      </c>
      <c r="D5">
        <v>140</v>
      </c>
      <c r="E5">
        <v>25</v>
      </c>
    </row>
    <row r="6" spans="2:5">
      <c r="B6">
        <v>1904</v>
      </c>
      <c r="C6">
        <v>26</v>
      </c>
      <c r="D6">
        <v>126</v>
      </c>
      <c r="E6">
        <v>11</v>
      </c>
    </row>
    <row r="7" spans="2:5">
      <c r="B7">
        <v>1905</v>
      </c>
      <c r="C7">
        <v>26</v>
      </c>
      <c r="D7">
        <v>136</v>
      </c>
      <c r="E7">
        <v>27</v>
      </c>
    </row>
    <row r="8" spans="2:5">
      <c r="B8">
        <v>1906</v>
      </c>
      <c r="C8">
        <v>15</v>
      </c>
      <c r="D8">
        <v>129</v>
      </c>
      <c r="E8">
        <v>26</v>
      </c>
    </row>
    <row r="9" spans="2:5">
      <c r="B9">
        <v>1907</v>
      </c>
      <c r="C9">
        <v>7</v>
      </c>
      <c r="D9">
        <v>128</v>
      </c>
      <c r="E9">
        <v>18</v>
      </c>
    </row>
    <row r="10" spans="2:5">
      <c r="B10">
        <v>1908</v>
      </c>
      <c r="C10">
        <v>13</v>
      </c>
      <c r="D10">
        <v>108</v>
      </c>
      <c r="E10">
        <v>19</v>
      </c>
    </row>
    <row r="11" spans="2:5">
      <c r="B11">
        <v>1909</v>
      </c>
      <c r="C11">
        <v>11</v>
      </c>
      <c r="D11">
        <v>130</v>
      </c>
      <c r="E11">
        <v>28</v>
      </c>
    </row>
    <row r="12" spans="2:5">
      <c r="B12">
        <v>1910</v>
      </c>
      <c r="C12">
        <v>11</v>
      </c>
      <c r="D12">
        <v>142</v>
      </c>
      <c r="E12">
        <v>29</v>
      </c>
    </row>
    <row r="13" spans="2:5">
      <c r="B13">
        <v>1911</v>
      </c>
      <c r="C13">
        <v>22</v>
      </c>
      <c r="D13">
        <v>139</v>
      </c>
      <c r="E13">
        <v>32</v>
      </c>
    </row>
    <row r="14" spans="2:5">
      <c r="B14">
        <v>1912</v>
      </c>
      <c r="C14">
        <v>7</v>
      </c>
      <c r="D14">
        <v>145</v>
      </c>
      <c r="E14">
        <v>19</v>
      </c>
    </row>
    <row r="15" spans="2:5">
      <c r="B15">
        <v>1913</v>
      </c>
      <c r="C15">
        <v>2</v>
      </c>
      <c r="D15">
        <v>125</v>
      </c>
      <c r="E15">
        <v>22</v>
      </c>
    </row>
    <row r="16" spans="2:5">
      <c r="B16">
        <v>1914</v>
      </c>
      <c r="C16">
        <v>10</v>
      </c>
      <c r="D16">
        <v>119</v>
      </c>
      <c r="E16">
        <v>29</v>
      </c>
    </row>
    <row r="17" spans="2:5">
      <c r="B17">
        <v>1915</v>
      </c>
      <c r="C17">
        <v>11</v>
      </c>
      <c r="D17">
        <v>179</v>
      </c>
      <c r="E17">
        <v>29</v>
      </c>
    </row>
    <row r="18" spans="2:5">
      <c r="B18">
        <v>1916</v>
      </c>
      <c r="C18">
        <v>14</v>
      </c>
      <c r="D18">
        <v>157</v>
      </c>
      <c r="E18">
        <v>32</v>
      </c>
    </row>
    <row r="19" spans="2:5">
      <c r="B19">
        <v>1917</v>
      </c>
      <c r="C19">
        <v>42</v>
      </c>
      <c r="D19">
        <v>133</v>
      </c>
      <c r="E19">
        <v>23</v>
      </c>
    </row>
    <row r="20" spans="2:5">
      <c r="B20">
        <v>1918</v>
      </c>
      <c r="C20">
        <v>20</v>
      </c>
      <c r="D20">
        <v>145</v>
      </c>
      <c r="E20">
        <v>22</v>
      </c>
    </row>
    <row r="21" spans="2:5">
      <c r="B21">
        <v>1919</v>
      </c>
      <c r="C21">
        <v>20</v>
      </c>
      <c r="D21">
        <v>164</v>
      </c>
      <c r="E21">
        <v>26</v>
      </c>
    </row>
    <row r="22" spans="2:5">
      <c r="B22">
        <v>1920</v>
      </c>
      <c r="C22">
        <v>26</v>
      </c>
      <c r="D22">
        <v>149</v>
      </c>
      <c r="E22">
        <v>31</v>
      </c>
    </row>
    <row r="23" spans="2:5">
      <c r="B23">
        <v>1921</v>
      </c>
      <c r="C23">
        <v>30</v>
      </c>
      <c r="D23">
        <v>119</v>
      </c>
      <c r="E23">
        <v>21</v>
      </c>
    </row>
    <row r="24" spans="2:5">
      <c r="B24">
        <v>1922</v>
      </c>
      <c r="C24">
        <v>29</v>
      </c>
      <c r="D24">
        <v>152</v>
      </c>
      <c r="E24">
        <v>16</v>
      </c>
    </row>
    <row r="25" spans="2:5">
      <c r="B25">
        <v>1923</v>
      </c>
      <c r="C25">
        <v>25</v>
      </c>
      <c r="D25">
        <v>158</v>
      </c>
      <c r="E25">
        <v>17</v>
      </c>
    </row>
    <row r="26" spans="2:5">
      <c r="B26">
        <v>1924</v>
      </c>
      <c r="C26">
        <v>17</v>
      </c>
      <c r="D26">
        <v>135</v>
      </c>
      <c r="E26">
        <v>23</v>
      </c>
    </row>
    <row r="27" spans="2:5">
      <c r="B27">
        <v>1925</v>
      </c>
      <c r="C27">
        <v>19</v>
      </c>
      <c r="D27">
        <v>148</v>
      </c>
      <c r="E27">
        <v>30</v>
      </c>
    </row>
    <row r="28" spans="2:5">
      <c r="B28">
        <v>1926</v>
      </c>
      <c r="C28">
        <v>6</v>
      </c>
      <c r="D28">
        <v>155</v>
      </c>
      <c r="E28">
        <v>36</v>
      </c>
    </row>
    <row r="29" spans="2:5">
      <c r="B29">
        <v>1927</v>
      </c>
      <c r="C29">
        <v>35</v>
      </c>
      <c r="D29">
        <v>152</v>
      </c>
      <c r="E29">
        <v>27</v>
      </c>
    </row>
    <row r="30" spans="2:5">
      <c r="B30">
        <v>1928</v>
      </c>
      <c r="C30">
        <v>48</v>
      </c>
      <c r="D30">
        <v>133</v>
      </c>
      <c r="E30">
        <v>24</v>
      </c>
    </row>
    <row r="31" spans="2:5">
      <c r="B31">
        <v>1929</v>
      </c>
      <c r="C31">
        <v>35</v>
      </c>
      <c r="D31">
        <v>129</v>
      </c>
      <c r="E31">
        <v>33</v>
      </c>
    </row>
    <row r="32" spans="2:5">
      <c r="B32">
        <v>1930</v>
      </c>
      <c r="C32">
        <v>37</v>
      </c>
      <c r="D32">
        <v>148</v>
      </c>
      <c r="E32">
        <v>28</v>
      </c>
    </row>
    <row r="33" spans="2:5">
      <c r="B33">
        <v>1931</v>
      </c>
      <c r="C33">
        <v>39</v>
      </c>
      <c r="D33">
        <v>147</v>
      </c>
      <c r="E33">
        <v>20</v>
      </c>
    </row>
    <row r="34" spans="2:5">
      <c r="B34">
        <v>1932</v>
      </c>
      <c r="C34">
        <v>48</v>
      </c>
      <c r="D34">
        <v>120</v>
      </c>
      <c r="E34">
        <v>30</v>
      </c>
    </row>
    <row r="35" spans="2:5">
      <c r="B35">
        <v>1933</v>
      </c>
      <c r="C35">
        <v>28</v>
      </c>
      <c r="D35">
        <v>129</v>
      </c>
      <c r="E35">
        <v>31</v>
      </c>
    </row>
    <row r="36" spans="2:5">
      <c r="B36">
        <v>1934</v>
      </c>
      <c r="C36">
        <v>21</v>
      </c>
      <c r="D36">
        <v>121</v>
      </c>
      <c r="E36">
        <v>36</v>
      </c>
    </row>
    <row r="37" spans="2:5">
      <c r="B37">
        <v>1935</v>
      </c>
      <c r="C37">
        <v>27</v>
      </c>
      <c r="D37">
        <v>139</v>
      </c>
      <c r="E37">
        <v>27</v>
      </c>
    </row>
    <row r="38" spans="2:5">
      <c r="B38">
        <v>1936</v>
      </c>
      <c r="C38">
        <v>25</v>
      </c>
      <c r="D38">
        <v>152</v>
      </c>
      <c r="E38">
        <v>40</v>
      </c>
    </row>
    <row r="39" spans="2:5">
      <c r="B39">
        <v>1937</v>
      </c>
      <c r="C39">
        <v>28</v>
      </c>
      <c r="D39">
        <v>165</v>
      </c>
      <c r="E39">
        <v>36</v>
      </c>
    </row>
    <row r="40" spans="2:5">
      <c r="B40">
        <v>1938</v>
      </c>
      <c r="C40">
        <v>30</v>
      </c>
      <c r="D40">
        <v>128</v>
      </c>
      <c r="E40">
        <v>30</v>
      </c>
    </row>
    <row r="41" spans="2:5">
      <c r="B41">
        <v>1939</v>
      </c>
      <c r="C41">
        <v>29</v>
      </c>
      <c r="D41">
        <v>138</v>
      </c>
      <c r="E41">
        <v>38</v>
      </c>
    </row>
    <row r="42" spans="2:5">
      <c r="B42">
        <v>1940</v>
      </c>
      <c r="C42">
        <v>5</v>
      </c>
      <c r="D42">
        <v>157</v>
      </c>
      <c r="E42">
        <v>28</v>
      </c>
    </row>
    <row r="43" spans="2:5">
      <c r="B43">
        <v>1941</v>
      </c>
      <c r="C43">
        <v>12</v>
      </c>
      <c r="D43">
        <v>150</v>
      </c>
      <c r="E43">
        <v>16</v>
      </c>
    </row>
    <row r="44" spans="2:5">
      <c r="B44">
        <v>1942</v>
      </c>
      <c r="C44">
        <v>34</v>
      </c>
      <c r="D44">
        <v>124</v>
      </c>
      <c r="E44">
        <v>24</v>
      </c>
    </row>
    <row r="45" spans="2:5">
      <c r="B45">
        <v>1943</v>
      </c>
      <c r="C45">
        <v>32</v>
      </c>
      <c r="D45">
        <v>119</v>
      </c>
      <c r="E45">
        <v>16</v>
      </c>
    </row>
    <row r="46" spans="2:5">
      <c r="B46">
        <v>1944</v>
      </c>
      <c r="C46">
        <v>22</v>
      </c>
      <c r="D46">
        <v>144</v>
      </c>
      <c r="E46">
        <v>34</v>
      </c>
    </row>
    <row r="47" spans="2:5">
      <c r="B47">
        <v>1945</v>
      </c>
      <c r="C47">
        <v>30</v>
      </c>
      <c r="D47">
        <v>130</v>
      </c>
      <c r="E47">
        <v>26</v>
      </c>
    </row>
    <row r="48" spans="2:5">
      <c r="B48">
        <v>1946</v>
      </c>
      <c r="C48">
        <v>48</v>
      </c>
      <c r="D48">
        <v>131</v>
      </c>
      <c r="E48">
        <v>38</v>
      </c>
    </row>
    <row r="49" spans="2:5">
      <c r="B49">
        <v>1947</v>
      </c>
      <c r="C49">
        <v>53</v>
      </c>
      <c r="D49">
        <v>138</v>
      </c>
      <c r="E49">
        <v>28</v>
      </c>
    </row>
    <row r="50" spans="2:5">
      <c r="B50">
        <v>1948</v>
      </c>
      <c r="C50">
        <v>25</v>
      </c>
      <c r="D50">
        <v>133</v>
      </c>
      <c r="E50">
        <v>20</v>
      </c>
    </row>
    <row r="51" spans="2:5">
      <c r="B51">
        <v>1949</v>
      </c>
      <c r="C51">
        <v>26</v>
      </c>
      <c r="D51">
        <v>127</v>
      </c>
      <c r="E51">
        <v>29</v>
      </c>
    </row>
    <row r="52" spans="2:5">
      <c r="B52">
        <v>1950</v>
      </c>
      <c r="C52">
        <v>48</v>
      </c>
      <c r="D52">
        <v>132</v>
      </c>
      <c r="E52">
        <v>22</v>
      </c>
    </row>
    <row r="53" spans="2:5">
      <c r="B53">
        <v>1951</v>
      </c>
      <c r="C53">
        <v>32</v>
      </c>
      <c r="D53">
        <v>136</v>
      </c>
      <c r="E53">
        <v>31</v>
      </c>
    </row>
    <row r="54" spans="2:5">
      <c r="B54">
        <v>1952</v>
      </c>
      <c r="C54">
        <v>41</v>
      </c>
      <c r="D54">
        <v>152</v>
      </c>
      <c r="E54">
        <v>32</v>
      </c>
    </row>
    <row r="55" spans="2:5">
      <c r="B55">
        <v>1953</v>
      </c>
      <c r="C55">
        <v>20</v>
      </c>
      <c r="D55">
        <v>98</v>
      </c>
      <c r="E55">
        <v>29</v>
      </c>
    </row>
    <row r="56" spans="2:5">
      <c r="B56">
        <v>1954</v>
      </c>
      <c r="C56">
        <v>27</v>
      </c>
      <c r="D56">
        <v>141</v>
      </c>
      <c r="E56">
        <v>30</v>
      </c>
    </row>
    <row r="57" spans="2:5">
      <c r="B57">
        <v>1955</v>
      </c>
      <c r="C57">
        <v>5</v>
      </c>
      <c r="D57">
        <v>149</v>
      </c>
      <c r="E57">
        <v>35</v>
      </c>
    </row>
    <row r="58" spans="2:5">
      <c r="B58">
        <v>1956</v>
      </c>
      <c r="C58">
        <v>15</v>
      </c>
      <c r="D58">
        <v>139</v>
      </c>
      <c r="E58">
        <v>35</v>
      </c>
    </row>
    <row r="59" spans="2:5">
      <c r="B59">
        <v>1957</v>
      </c>
      <c r="C59">
        <v>20</v>
      </c>
      <c r="D59">
        <v>130</v>
      </c>
      <c r="E59">
        <v>29</v>
      </c>
    </row>
    <row r="60" spans="2:5">
      <c r="B60">
        <v>1958</v>
      </c>
      <c r="C60">
        <v>25</v>
      </c>
      <c r="D60">
        <v>124</v>
      </c>
      <c r="E60">
        <v>24</v>
      </c>
    </row>
    <row r="61" spans="2:5">
      <c r="B61">
        <v>1959</v>
      </c>
      <c r="C61">
        <v>11</v>
      </c>
      <c r="D61">
        <v>106</v>
      </c>
      <c r="E61">
        <v>30</v>
      </c>
    </row>
    <row r="62" spans="2:5">
      <c r="B62">
        <v>1960</v>
      </c>
      <c r="C62">
        <v>12</v>
      </c>
      <c r="D62">
        <v>136</v>
      </c>
      <c r="E62">
        <v>33</v>
      </c>
    </row>
    <row r="63" spans="2:5">
      <c r="B63">
        <v>1961</v>
      </c>
      <c r="C63">
        <v>27</v>
      </c>
      <c r="D63">
        <v>100</v>
      </c>
      <c r="E63">
        <v>18</v>
      </c>
    </row>
    <row r="64" spans="2:5">
      <c r="B64">
        <v>1962</v>
      </c>
      <c r="C64">
        <v>24</v>
      </c>
      <c r="D64">
        <v>126</v>
      </c>
      <c r="E64">
        <v>18</v>
      </c>
    </row>
    <row r="65" spans="2:5">
      <c r="B65">
        <v>1963</v>
      </c>
      <c r="C65">
        <v>25</v>
      </c>
      <c r="D65">
        <v>138</v>
      </c>
      <c r="E65">
        <v>26</v>
      </c>
    </row>
    <row r="66" spans="2:5">
      <c r="B66">
        <v>1964</v>
      </c>
      <c r="C66">
        <v>22</v>
      </c>
      <c r="D66">
        <v>125</v>
      </c>
      <c r="E66">
        <v>20</v>
      </c>
    </row>
    <row r="67" spans="2:5">
      <c r="B67">
        <v>1965</v>
      </c>
      <c r="C67">
        <v>10</v>
      </c>
      <c r="D67">
        <v>157</v>
      </c>
      <c r="E67">
        <v>24</v>
      </c>
    </row>
    <row r="68" spans="2:5">
      <c r="B68">
        <v>1966</v>
      </c>
      <c r="C68">
        <v>12</v>
      </c>
      <c r="D68">
        <v>150</v>
      </c>
      <c r="E68">
        <v>27</v>
      </c>
    </row>
    <row r="69" spans="2:5">
      <c r="B69">
        <v>1967</v>
      </c>
      <c r="C69">
        <v>33</v>
      </c>
      <c r="D69">
        <v>124</v>
      </c>
      <c r="E69">
        <v>18</v>
      </c>
    </row>
    <row r="70" spans="2:5">
      <c r="B70">
        <v>1968</v>
      </c>
      <c r="C70">
        <v>19</v>
      </c>
      <c r="D70">
        <v>117</v>
      </c>
      <c r="E70">
        <v>24</v>
      </c>
    </row>
    <row r="71" spans="2:5">
      <c r="B71">
        <v>1969</v>
      </c>
      <c r="C71">
        <v>22</v>
      </c>
      <c r="D71">
        <v>129</v>
      </c>
      <c r="E71">
        <v>13</v>
      </c>
    </row>
    <row r="72" spans="2:5">
      <c r="B72">
        <v>1970</v>
      </c>
      <c r="C72">
        <v>17</v>
      </c>
      <c r="D72">
        <v>149</v>
      </c>
      <c r="E72">
        <v>30</v>
      </c>
    </row>
    <row r="73" spans="2:5">
      <c r="B73">
        <v>1971</v>
      </c>
      <c r="C73">
        <v>27</v>
      </c>
      <c r="D73">
        <v>113</v>
      </c>
      <c r="E73">
        <v>27</v>
      </c>
    </row>
    <row r="74" spans="2:5">
      <c r="B74">
        <v>1972</v>
      </c>
      <c r="C74">
        <v>18</v>
      </c>
      <c r="D74">
        <v>139</v>
      </c>
      <c r="E74">
        <v>38</v>
      </c>
    </row>
    <row r="75" spans="2:5">
      <c r="B75">
        <v>1973</v>
      </c>
      <c r="C75">
        <v>21</v>
      </c>
      <c r="D75">
        <v>110</v>
      </c>
      <c r="E75">
        <v>24</v>
      </c>
    </row>
    <row r="76" spans="2:5">
      <c r="B76">
        <v>1974</v>
      </c>
      <c r="C76">
        <v>22</v>
      </c>
      <c r="D76">
        <v>148</v>
      </c>
      <c r="E76">
        <v>22</v>
      </c>
    </row>
    <row r="77" spans="2:5">
      <c r="B77">
        <v>1975</v>
      </c>
      <c r="C77">
        <v>12</v>
      </c>
      <c r="D77">
        <v>124</v>
      </c>
      <c r="E77">
        <v>45</v>
      </c>
    </row>
    <row r="78" spans="2:5">
      <c r="B78">
        <v>1976</v>
      </c>
      <c r="C78">
        <v>17</v>
      </c>
      <c r="D78">
        <v>141</v>
      </c>
      <c r="E78">
        <v>30</v>
      </c>
    </row>
    <row r="79" spans="2:5">
      <c r="B79">
        <v>1977</v>
      </c>
      <c r="C79">
        <v>11</v>
      </c>
      <c r="D79">
        <v>127</v>
      </c>
      <c r="E79">
        <v>28</v>
      </c>
    </row>
    <row r="80" spans="2:5">
      <c r="B80">
        <v>1978</v>
      </c>
      <c r="C80">
        <v>4</v>
      </c>
      <c r="D80">
        <v>139</v>
      </c>
      <c r="E80">
        <v>38</v>
      </c>
    </row>
    <row r="81" spans="2:11">
      <c r="B81">
        <v>1979</v>
      </c>
      <c r="C81">
        <v>24</v>
      </c>
      <c r="D81">
        <v>130</v>
      </c>
      <c r="E81">
        <v>14</v>
      </c>
    </row>
    <row r="82" spans="2:11">
      <c r="B82">
        <v>1980</v>
      </c>
      <c r="C82">
        <v>8</v>
      </c>
      <c r="D82">
        <v>153</v>
      </c>
      <c r="E82">
        <v>25</v>
      </c>
    </row>
    <row r="83" spans="2:11">
      <c r="B83">
        <v>1981</v>
      </c>
      <c r="C83">
        <v>24</v>
      </c>
      <c r="D83">
        <v>128</v>
      </c>
      <c r="E83">
        <v>23</v>
      </c>
    </row>
    <row r="84" spans="2:11">
      <c r="B84">
        <v>1982</v>
      </c>
      <c r="C84">
        <v>19</v>
      </c>
      <c r="D84">
        <v>113</v>
      </c>
      <c r="E84">
        <v>26</v>
      </c>
    </row>
    <row r="85" spans="2:11">
      <c r="B85">
        <v>1983</v>
      </c>
      <c r="C85">
        <v>42</v>
      </c>
      <c r="D85">
        <v>110</v>
      </c>
      <c r="E85">
        <v>23</v>
      </c>
    </row>
    <row r="86" spans="2:11">
      <c r="B86">
        <v>1984</v>
      </c>
      <c r="C86">
        <v>13</v>
      </c>
      <c r="D86">
        <v>131</v>
      </c>
      <c r="E86">
        <v>26</v>
      </c>
    </row>
    <row r="87" spans="2:11">
      <c r="B87">
        <v>1985</v>
      </c>
      <c r="C87">
        <v>21</v>
      </c>
      <c r="D87">
        <v>134</v>
      </c>
      <c r="E87">
        <v>18</v>
      </c>
    </row>
    <row r="88" spans="2:11">
      <c r="B88">
        <v>1986</v>
      </c>
      <c r="C88">
        <v>26</v>
      </c>
      <c r="D88">
        <v>110</v>
      </c>
      <c r="E88">
        <v>24</v>
      </c>
    </row>
    <row r="89" spans="2:11">
      <c r="B89">
        <v>1987</v>
      </c>
      <c r="C89">
        <v>19</v>
      </c>
      <c r="D89">
        <v>131</v>
      </c>
      <c r="E89">
        <v>23</v>
      </c>
    </row>
    <row r="90" spans="2:11">
      <c r="B90">
        <v>1988</v>
      </c>
      <c r="C90">
        <v>24</v>
      </c>
      <c r="D90">
        <v>125</v>
      </c>
      <c r="E90">
        <v>23</v>
      </c>
    </row>
    <row r="91" spans="2:11">
      <c r="B91">
        <v>1989</v>
      </c>
      <c r="C91">
        <v>9</v>
      </c>
      <c r="D91">
        <v>89</v>
      </c>
      <c r="E91">
        <v>26</v>
      </c>
    </row>
    <row r="92" spans="2:11">
      <c r="B92">
        <v>1990</v>
      </c>
      <c r="C92">
        <v>25</v>
      </c>
      <c r="D92">
        <v>111</v>
      </c>
      <c r="E92">
        <v>20</v>
      </c>
      <c r="K92" t="s">
        <v>245</v>
      </c>
    </row>
    <row r="93" spans="2:11">
      <c r="B93">
        <v>1991</v>
      </c>
      <c r="C93">
        <v>20</v>
      </c>
      <c r="D93">
        <v>114</v>
      </c>
      <c r="E93">
        <v>23</v>
      </c>
    </row>
    <row r="94" spans="2:11">
      <c r="B94">
        <v>1992</v>
      </c>
      <c r="C94">
        <v>39</v>
      </c>
      <c r="D94">
        <v>110</v>
      </c>
      <c r="E94">
        <v>28</v>
      </c>
    </row>
    <row r="95" spans="2:11">
      <c r="B95">
        <v>1993</v>
      </c>
      <c r="C95">
        <v>28</v>
      </c>
      <c r="D95">
        <v>128</v>
      </c>
      <c r="E95">
        <v>27</v>
      </c>
    </row>
    <row r="96" spans="2:11">
      <c r="B96">
        <v>1994</v>
      </c>
      <c r="C96">
        <v>42</v>
      </c>
      <c r="D96">
        <v>113</v>
      </c>
      <c r="E96">
        <v>32</v>
      </c>
    </row>
    <row r="97" spans="2:5">
      <c r="B97">
        <v>1995</v>
      </c>
      <c r="C97">
        <v>25</v>
      </c>
      <c r="D97">
        <v>129</v>
      </c>
      <c r="E97">
        <v>32</v>
      </c>
    </row>
    <row r="98" spans="2:5">
      <c r="B98">
        <v>1996</v>
      </c>
      <c r="C98">
        <v>15</v>
      </c>
      <c r="D98">
        <v>118</v>
      </c>
      <c r="E98">
        <v>25</v>
      </c>
    </row>
    <row r="99" spans="2:5">
      <c r="B99">
        <v>1997</v>
      </c>
      <c r="C99">
        <v>11</v>
      </c>
      <c r="D99">
        <v>104</v>
      </c>
      <c r="E99">
        <v>18</v>
      </c>
    </row>
    <row r="100" spans="2:5">
      <c r="B100">
        <v>1998</v>
      </c>
      <c r="C100">
        <v>31</v>
      </c>
      <c r="D100">
        <v>109</v>
      </c>
      <c r="E100">
        <v>22</v>
      </c>
    </row>
    <row r="101" spans="2:5">
      <c r="B101">
        <v>1999</v>
      </c>
      <c r="C101">
        <v>11</v>
      </c>
      <c r="D101">
        <v>135</v>
      </c>
      <c r="E101">
        <v>30</v>
      </c>
    </row>
    <row r="102" spans="2:5">
      <c r="B102">
        <v>2000</v>
      </c>
      <c r="C102">
        <v>34</v>
      </c>
      <c r="D102">
        <v>104</v>
      </c>
      <c r="E102">
        <v>11</v>
      </c>
    </row>
    <row r="103" spans="2:5">
      <c r="B103">
        <v>2001</v>
      </c>
      <c r="C103">
        <v>25</v>
      </c>
      <c r="D103">
        <v>107</v>
      </c>
      <c r="E103">
        <v>24</v>
      </c>
    </row>
    <row r="104" spans="2:5">
      <c r="B104">
        <v>2002</v>
      </c>
      <c r="C104">
        <v>27</v>
      </c>
      <c r="D104">
        <v>136</v>
      </c>
      <c r="E104">
        <v>21</v>
      </c>
    </row>
    <row r="105" spans="2:5">
      <c r="B105">
        <v>2003</v>
      </c>
      <c r="C105">
        <v>52</v>
      </c>
      <c r="D105">
        <v>86</v>
      </c>
      <c r="E105">
        <v>20</v>
      </c>
    </row>
    <row r="106" spans="2:5">
      <c r="B106">
        <v>2004</v>
      </c>
      <c r="C106">
        <v>16</v>
      </c>
      <c r="D106">
        <v>118</v>
      </c>
      <c r="E106">
        <v>25</v>
      </c>
    </row>
    <row r="107" spans="2:5">
      <c r="B107">
        <v>2005</v>
      </c>
      <c r="C107">
        <v>13</v>
      </c>
      <c r="D107">
        <v>110</v>
      </c>
      <c r="E107">
        <v>15</v>
      </c>
    </row>
    <row r="108" spans="2:5">
      <c r="B108">
        <v>2006</v>
      </c>
      <c r="C108">
        <v>37</v>
      </c>
      <c r="D108">
        <v>108</v>
      </c>
      <c r="E108">
        <v>23</v>
      </c>
    </row>
    <row r="109" spans="2:5">
      <c r="B109">
        <v>2007</v>
      </c>
      <c r="C109">
        <v>51</v>
      </c>
      <c r="D109">
        <v>115</v>
      </c>
      <c r="E109">
        <v>23</v>
      </c>
    </row>
    <row r="110" spans="2:5">
      <c r="B110">
        <v>2008</v>
      </c>
      <c r="C110">
        <v>43</v>
      </c>
      <c r="D110">
        <v>124</v>
      </c>
      <c r="E110">
        <v>39</v>
      </c>
    </row>
    <row r="111" spans="2:5">
      <c r="B111">
        <v>2009</v>
      </c>
      <c r="C111">
        <v>40</v>
      </c>
      <c r="D111">
        <v>117</v>
      </c>
      <c r="E111">
        <v>20</v>
      </c>
    </row>
    <row r="112" spans="2:5">
      <c r="B112">
        <v>2010</v>
      </c>
      <c r="C112">
        <v>31</v>
      </c>
      <c r="D112">
        <v>142</v>
      </c>
      <c r="E112">
        <v>30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G15"/>
  <sheetViews>
    <sheetView workbookViewId="0">
      <selection activeCell="F25" sqref="F25"/>
    </sheetView>
  </sheetViews>
  <sheetFormatPr defaultColWidth="8.7265625" defaultRowHeight="13"/>
  <cols>
    <col min="1" max="1" width="3.1796875" style="1" customWidth="1"/>
    <col min="2" max="2" width="16.1796875" style="1" customWidth="1"/>
    <col min="3" max="3" width="8.7265625" style="1"/>
    <col min="4" max="4" width="9.26953125" style="1" customWidth="1"/>
    <col min="5" max="16384" width="8.7265625" style="1"/>
  </cols>
  <sheetData>
    <row r="3" spans="2:7" ht="14.5">
      <c r="B3" s="522" t="s">
        <v>20</v>
      </c>
      <c r="C3" s="522"/>
      <c r="D3" s="522"/>
      <c r="E3" s="522"/>
      <c r="F3" s="522"/>
      <c r="G3" s="523"/>
    </row>
    <row r="4" spans="2:7">
      <c r="G4" s="12" t="s">
        <v>99</v>
      </c>
    </row>
    <row r="5" spans="2:7" ht="44.25" customHeight="1">
      <c r="B5" s="85" t="s">
        <v>24</v>
      </c>
      <c r="C5" s="65" t="s">
        <v>31</v>
      </c>
      <c r="D5" s="66" t="s">
        <v>108</v>
      </c>
      <c r="E5" s="66" t="s">
        <v>109</v>
      </c>
      <c r="F5" s="66" t="s">
        <v>110</v>
      </c>
      <c r="G5" s="13" t="s">
        <v>111</v>
      </c>
    </row>
    <row r="6" spans="2:7">
      <c r="B6" s="34" t="s">
        <v>21</v>
      </c>
      <c r="C6" s="28">
        <v>3</v>
      </c>
      <c r="D6" s="29">
        <v>27.5</v>
      </c>
      <c r="E6" s="29">
        <v>2.8</v>
      </c>
      <c r="F6" s="93">
        <v>24.7</v>
      </c>
      <c r="G6" s="90">
        <f>E6/C6*100</f>
        <v>93.333333333333329</v>
      </c>
    </row>
    <row r="7" spans="2:7">
      <c r="B7" s="34" t="s">
        <v>22</v>
      </c>
      <c r="C7" s="28">
        <v>32</v>
      </c>
      <c r="D7" s="29">
        <v>0.9</v>
      </c>
      <c r="E7" s="67">
        <v>19</v>
      </c>
      <c r="F7" s="29">
        <v>0.6</v>
      </c>
      <c r="G7" s="91">
        <f t="shared" ref="G7:G14" si="0">E7/C7*100</f>
        <v>59.375</v>
      </c>
    </row>
    <row r="8" spans="2:7">
      <c r="B8" s="34" t="s">
        <v>23</v>
      </c>
      <c r="C8" s="28">
        <v>85</v>
      </c>
      <c r="D8" s="29">
        <v>0.6</v>
      </c>
      <c r="E8" s="67">
        <v>45</v>
      </c>
      <c r="F8" s="29">
        <v>0.3</v>
      </c>
      <c r="G8" s="91">
        <f t="shared" si="0"/>
        <v>52.941176470588239</v>
      </c>
    </row>
    <row r="9" spans="2:7">
      <c r="B9" s="34" t="s">
        <v>25</v>
      </c>
      <c r="C9" s="28">
        <v>108</v>
      </c>
      <c r="D9" s="29">
        <v>5.7</v>
      </c>
      <c r="E9" s="67">
        <v>14</v>
      </c>
      <c r="F9" s="29">
        <v>0.8</v>
      </c>
      <c r="G9" s="91">
        <f t="shared" si="0"/>
        <v>12.962962962962962</v>
      </c>
    </row>
    <row r="10" spans="2:7">
      <c r="B10" s="86" t="s">
        <v>26</v>
      </c>
      <c r="C10" s="87">
        <v>235</v>
      </c>
      <c r="D10" s="88">
        <v>5</v>
      </c>
      <c r="E10" s="89">
        <v>114</v>
      </c>
      <c r="F10" s="94">
        <v>2.4</v>
      </c>
      <c r="G10" s="95">
        <f t="shared" si="0"/>
        <v>48.51063829787234</v>
      </c>
    </row>
    <row r="11" spans="2:7">
      <c r="B11" s="34" t="s">
        <v>27</v>
      </c>
      <c r="C11" s="28">
        <v>418</v>
      </c>
      <c r="D11" s="29">
        <v>3.1</v>
      </c>
      <c r="E11" s="67">
        <v>133</v>
      </c>
      <c r="F11" s="68">
        <v>1</v>
      </c>
      <c r="G11" s="91">
        <f t="shared" si="0"/>
        <v>31.818181818181817</v>
      </c>
    </row>
    <row r="12" spans="2:7">
      <c r="B12" s="34" t="s">
        <v>28</v>
      </c>
      <c r="C12" s="28">
        <v>480</v>
      </c>
      <c r="D12" s="29">
        <v>18.2</v>
      </c>
      <c r="E12" s="67">
        <v>320</v>
      </c>
      <c r="F12" s="29">
        <v>12.1</v>
      </c>
      <c r="G12" s="91">
        <f t="shared" si="0"/>
        <v>66.666666666666657</v>
      </c>
    </row>
    <row r="13" spans="2:7">
      <c r="B13" s="34" t="s">
        <v>29</v>
      </c>
      <c r="C13" s="28">
        <v>639</v>
      </c>
      <c r="D13" s="29">
        <v>3.8</v>
      </c>
      <c r="E13" s="67">
        <v>372</v>
      </c>
      <c r="F13" s="29">
        <v>2.2000000000000002</v>
      </c>
      <c r="G13" s="91">
        <f t="shared" si="0"/>
        <v>58.215962441314552</v>
      </c>
    </row>
    <row r="14" spans="2:7">
      <c r="B14" s="35" t="s">
        <v>30</v>
      </c>
      <c r="C14" s="57">
        <v>1297</v>
      </c>
      <c r="D14" s="69">
        <v>37.299999999999997</v>
      </c>
      <c r="E14" s="70">
        <v>1025</v>
      </c>
      <c r="F14" s="69">
        <v>29.5</v>
      </c>
      <c r="G14" s="92">
        <f t="shared" si="0"/>
        <v>79.028527370855812</v>
      </c>
    </row>
    <row r="15" spans="2:7">
      <c r="B15" s="1" t="s">
        <v>106</v>
      </c>
    </row>
  </sheetData>
  <mergeCells count="1">
    <mergeCell ref="B3:G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3:G12"/>
  <sheetViews>
    <sheetView workbookViewId="0">
      <selection activeCell="F14" sqref="F14"/>
    </sheetView>
  </sheetViews>
  <sheetFormatPr defaultColWidth="8.7265625" defaultRowHeight="13"/>
  <cols>
    <col min="1" max="1" width="1.54296875" style="1" customWidth="1"/>
    <col min="2" max="2" width="32.1796875" style="1" customWidth="1"/>
    <col min="3" max="3" width="6.81640625" style="1" customWidth="1"/>
    <col min="4" max="4" width="7.81640625" style="1" customWidth="1"/>
    <col min="5" max="5" width="11.453125" style="1" customWidth="1"/>
    <col min="6" max="6" width="9.26953125" style="1" customWidth="1"/>
    <col min="7" max="7" width="9.453125" style="1" customWidth="1"/>
    <col min="8" max="16384" width="8.7265625" style="1"/>
  </cols>
  <sheetData>
    <row r="3" spans="2:7" ht="14.5">
      <c r="B3" s="522" t="s">
        <v>0</v>
      </c>
      <c r="C3" s="522"/>
      <c r="D3" s="522"/>
      <c r="E3" s="522"/>
      <c r="F3" s="522"/>
      <c r="G3" s="523"/>
    </row>
    <row r="4" spans="2:7">
      <c r="G4" s="12" t="s">
        <v>100</v>
      </c>
    </row>
    <row r="5" spans="2:7" ht="47.25" customHeight="1">
      <c r="B5" s="2" t="s">
        <v>1</v>
      </c>
      <c r="C5" s="21" t="s">
        <v>98</v>
      </c>
      <c r="D5" s="4" t="s">
        <v>55</v>
      </c>
      <c r="E5" s="4" t="s">
        <v>112</v>
      </c>
      <c r="F5" s="3" t="s">
        <v>113</v>
      </c>
      <c r="G5" s="5" t="s">
        <v>82</v>
      </c>
    </row>
    <row r="6" spans="2:7" ht="26">
      <c r="B6" s="6" t="s">
        <v>2</v>
      </c>
      <c r="C6" s="77">
        <v>1052</v>
      </c>
      <c r="D6" s="277">
        <v>109226</v>
      </c>
      <c r="E6" s="277">
        <v>228686</v>
      </c>
      <c r="F6" s="79">
        <f>D6/C6</f>
        <v>103.82699619771863</v>
      </c>
      <c r="G6" s="80">
        <f>E6/D6*1000</f>
        <v>2093.6956402321794</v>
      </c>
    </row>
    <row r="7" spans="2:7" ht="26">
      <c r="B7" s="7" t="s">
        <v>3</v>
      </c>
      <c r="C7" s="78">
        <v>88</v>
      </c>
      <c r="D7" s="278">
        <v>4036</v>
      </c>
      <c r="E7" s="278">
        <v>3784</v>
      </c>
      <c r="F7" s="81">
        <f t="shared" ref="F7:F10" si="0">D7/C7</f>
        <v>45.863636363636367</v>
      </c>
      <c r="G7" s="82">
        <f t="shared" ref="G7:G10" si="1">E7/D7*1000</f>
        <v>937.56194251734394</v>
      </c>
    </row>
    <row r="8" spans="2:7" ht="24.75" customHeight="1">
      <c r="B8" s="7" t="s">
        <v>4</v>
      </c>
      <c r="C8" s="78">
        <v>3031</v>
      </c>
      <c r="D8" s="278">
        <v>126117</v>
      </c>
      <c r="E8" s="278">
        <v>280862</v>
      </c>
      <c r="F8" s="81">
        <f t="shared" si="0"/>
        <v>41.609039920818212</v>
      </c>
      <c r="G8" s="82">
        <f t="shared" si="1"/>
        <v>2226.9955676078562</v>
      </c>
    </row>
    <row r="9" spans="2:7" ht="26.25" customHeight="1">
      <c r="B9" s="7" t="s">
        <v>5</v>
      </c>
      <c r="C9" s="78">
        <v>2740</v>
      </c>
      <c r="D9" s="278">
        <v>91604</v>
      </c>
      <c r="E9" s="278">
        <v>119099</v>
      </c>
      <c r="F9" s="81">
        <f t="shared" si="0"/>
        <v>33.432116788321167</v>
      </c>
      <c r="G9" s="82">
        <f t="shared" si="1"/>
        <v>1300.1506484432994</v>
      </c>
    </row>
    <row r="10" spans="2:7">
      <c r="B10" s="8" t="s">
        <v>6</v>
      </c>
      <c r="C10" s="47">
        <v>6911</v>
      </c>
      <c r="D10" s="30">
        <v>330983</v>
      </c>
      <c r="E10" s="30">
        <v>632431</v>
      </c>
      <c r="F10" s="83">
        <f t="shared" si="0"/>
        <v>47.892200839241788</v>
      </c>
      <c r="G10" s="84">
        <f t="shared" si="1"/>
        <v>1910.7658097243666</v>
      </c>
    </row>
    <row r="11" spans="2:7">
      <c r="B11" s="11" t="s">
        <v>7</v>
      </c>
      <c r="C11" s="10"/>
      <c r="D11" s="10"/>
      <c r="E11" s="10"/>
      <c r="F11" s="10"/>
    </row>
    <row r="12" spans="2:7">
      <c r="B12" s="1" t="s">
        <v>97</v>
      </c>
    </row>
  </sheetData>
  <mergeCells count="1">
    <mergeCell ref="B3:G3"/>
  </mergeCells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T23"/>
  <sheetViews>
    <sheetView topLeftCell="D10" workbookViewId="0">
      <selection activeCell="O5" sqref="O5"/>
    </sheetView>
  </sheetViews>
  <sheetFormatPr defaultColWidth="8.7265625" defaultRowHeight="13"/>
  <cols>
    <col min="1" max="1" width="3" style="1" customWidth="1"/>
    <col min="2" max="2" width="10.54296875" style="244" customWidth="1"/>
    <col min="3" max="3" width="8.26953125" style="244" customWidth="1"/>
    <col min="4" max="4" width="9.54296875" style="1" customWidth="1"/>
    <col min="5" max="5" width="8.1796875" style="1" customWidth="1"/>
    <col min="6" max="7" width="9.453125" style="1" customWidth="1"/>
    <col min="8" max="8" width="8.81640625" style="1" customWidth="1"/>
    <col min="9" max="10" width="7.81640625" style="1" customWidth="1"/>
    <col min="11" max="11" width="8.7265625" style="1"/>
    <col min="12" max="12" width="10.26953125" style="1" customWidth="1"/>
    <col min="13" max="13" width="8.7265625" style="1"/>
    <col min="14" max="14" width="9.54296875" style="1" customWidth="1"/>
    <col min="15" max="15" width="9.453125" style="1" bestFit="1" customWidth="1"/>
    <col min="16" max="16" width="8.7265625" style="1"/>
    <col min="17" max="18" width="9.54296875" style="1" customWidth="1"/>
    <col min="19" max="16384" width="8.7265625" style="1"/>
  </cols>
  <sheetData>
    <row r="2" spans="2:20" ht="14.5">
      <c r="B2" s="526" t="s">
        <v>218</v>
      </c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3"/>
      <c r="P2" s="523"/>
      <c r="Q2" s="523"/>
      <c r="R2" s="523"/>
      <c r="S2" s="523"/>
      <c r="T2" s="523"/>
    </row>
    <row r="3" spans="2:20">
      <c r="T3" s="12" t="s">
        <v>101</v>
      </c>
    </row>
    <row r="4" spans="2:20" ht="77.25" customHeight="1">
      <c r="B4" s="242" t="s">
        <v>8</v>
      </c>
      <c r="C4" s="73" t="s">
        <v>53</v>
      </c>
      <c r="D4" s="21" t="s">
        <v>188</v>
      </c>
      <c r="E4" s="4" t="s">
        <v>187</v>
      </c>
      <c r="F4" s="4" t="s">
        <v>216</v>
      </c>
      <c r="G4" s="4" t="s">
        <v>217</v>
      </c>
      <c r="H4" s="4" t="s">
        <v>190</v>
      </c>
      <c r="I4" s="498" t="s">
        <v>189</v>
      </c>
      <c r="J4" s="21" t="s">
        <v>268</v>
      </c>
      <c r="K4" s="3" t="s">
        <v>18</v>
      </c>
      <c r="L4" s="4" t="s">
        <v>269</v>
      </c>
      <c r="M4" s="4" t="s">
        <v>194</v>
      </c>
      <c r="N4" s="13" t="s">
        <v>107</v>
      </c>
      <c r="O4" s="299" t="s">
        <v>271</v>
      </c>
      <c r="P4" s="300" t="s">
        <v>209</v>
      </c>
      <c r="Q4" s="4" t="s">
        <v>210</v>
      </c>
      <c r="R4" s="4" t="s">
        <v>211</v>
      </c>
      <c r="S4" s="300" t="s">
        <v>212</v>
      </c>
      <c r="T4" s="301" t="s">
        <v>213</v>
      </c>
    </row>
    <row r="5" spans="2:20">
      <c r="B5" s="242">
        <v>2004</v>
      </c>
      <c r="C5" s="250">
        <v>5863.8</v>
      </c>
      <c r="D5" s="22">
        <v>205728</v>
      </c>
      <c r="E5" s="23">
        <v>102856</v>
      </c>
      <c r="F5" s="74">
        <v>1.7540843821412735</v>
      </c>
      <c r="G5" s="71">
        <v>49.996111370353084</v>
      </c>
      <c r="H5" s="23">
        <v>150489</v>
      </c>
      <c r="I5" s="499">
        <v>1463.1037567084079</v>
      </c>
      <c r="J5" s="508" t="s">
        <v>267</v>
      </c>
      <c r="K5" s="503">
        <v>120595.6694</v>
      </c>
      <c r="L5" s="512">
        <f>K5/C5/10</f>
        <v>2.0566129370033086</v>
      </c>
      <c r="M5" s="268">
        <v>118803</v>
      </c>
      <c r="N5" s="20">
        <v>985.13679298006366</v>
      </c>
      <c r="O5" s="302">
        <v>226312</v>
      </c>
      <c r="P5" s="303">
        <v>93380</v>
      </c>
      <c r="Q5" s="312">
        <f>P5/C5*100/1000</f>
        <v>1.5924826904055389</v>
      </c>
      <c r="R5" s="312">
        <f>P5/O5*100</f>
        <v>41.261621124818838</v>
      </c>
      <c r="S5" s="303">
        <v>109482</v>
      </c>
      <c r="T5" s="304">
        <v>1172.4352109659455</v>
      </c>
    </row>
    <row r="6" spans="2:20">
      <c r="B6" s="14">
        <v>2005</v>
      </c>
      <c r="C6" s="251">
        <v>5854.8</v>
      </c>
      <c r="D6" s="24">
        <v>195455</v>
      </c>
      <c r="E6" s="25">
        <v>58591</v>
      </c>
      <c r="F6" s="75">
        <v>1.0007344401175104</v>
      </c>
      <c r="G6" s="72">
        <v>29.976720984369802</v>
      </c>
      <c r="H6" s="25">
        <v>86463</v>
      </c>
      <c r="I6" s="167">
        <v>1475.70445972931</v>
      </c>
      <c r="J6" s="509" t="s">
        <v>267</v>
      </c>
      <c r="K6" s="504">
        <v>75160.864813150009</v>
      </c>
      <c r="L6" s="513">
        <f t="shared" ref="L6:L20" si="0">K6/C6/10</f>
        <v>1.2837477764082463</v>
      </c>
      <c r="M6" s="269">
        <v>57335</v>
      </c>
      <c r="N6" s="15">
        <v>762.82689023116222</v>
      </c>
      <c r="O6" s="305">
        <v>223156</v>
      </c>
      <c r="P6" s="306">
        <v>68422</v>
      </c>
      <c r="Q6" s="311">
        <f t="shared" ref="Q6:Q20" si="1">P6/C6*100/1000</f>
        <v>1.1686479469836715</v>
      </c>
      <c r="R6" s="311">
        <f t="shared" ref="R6:R20" si="2">P6/O6*100</f>
        <v>30.661062216565988</v>
      </c>
      <c r="S6" s="306">
        <v>56819</v>
      </c>
      <c r="T6" s="307">
        <v>830.42004033790306</v>
      </c>
    </row>
    <row r="7" spans="2:20">
      <c r="B7" s="16">
        <v>2006</v>
      </c>
      <c r="C7" s="251">
        <v>5808.9</v>
      </c>
      <c r="D7" s="27">
        <v>199373</v>
      </c>
      <c r="E7" s="25">
        <v>62120</v>
      </c>
      <c r="F7" s="75">
        <v>1.0693935168448416</v>
      </c>
      <c r="G7" s="72">
        <v>31.157679324682881</v>
      </c>
      <c r="H7" s="25">
        <v>137419</v>
      </c>
      <c r="I7" s="167">
        <v>2212.1538956857694</v>
      </c>
      <c r="J7" s="509" t="s">
        <v>267</v>
      </c>
      <c r="K7" s="458">
        <v>78192.991399999999</v>
      </c>
      <c r="L7" s="513">
        <f t="shared" si="0"/>
        <v>1.3460894730499751</v>
      </c>
      <c r="M7" s="208">
        <v>73282</v>
      </c>
      <c r="N7" s="17">
        <v>937.1987269948595</v>
      </c>
      <c r="O7" s="305">
        <v>199703</v>
      </c>
      <c r="P7" s="306">
        <v>68373</v>
      </c>
      <c r="Q7" s="311">
        <f t="shared" si="1"/>
        <v>1.1770386820224139</v>
      </c>
      <c r="R7" s="311">
        <f t="shared" si="2"/>
        <v>34.237342453543512</v>
      </c>
      <c r="S7" s="306">
        <v>69922</v>
      </c>
      <c r="T7" s="307">
        <v>1022.6551416494816</v>
      </c>
    </row>
    <row r="8" spans="2:20">
      <c r="B8" s="16">
        <v>2007</v>
      </c>
      <c r="C8" s="251">
        <v>5807.1</v>
      </c>
      <c r="D8" s="27">
        <v>203982</v>
      </c>
      <c r="E8" s="25">
        <v>86836</v>
      </c>
      <c r="F8" s="75">
        <v>1.4953419090423792</v>
      </c>
      <c r="G8" s="72">
        <v>42.570422880450238</v>
      </c>
      <c r="H8" s="25">
        <v>188085</v>
      </c>
      <c r="I8" s="167">
        <v>2165.9795476530471</v>
      </c>
      <c r="J8" s="509" t="s">
        <v>267</v>
      </c>
      <c r="K8" s="458">
        <v>121064</v>
      </c>
      <c r="L8" s="513">
        <f t="shared" si="0"/>
        <v>2.0847583130994818</v>
      </c>
      <c r="M8" s="208">
        <v>154565</v>
      </c>
      <c r="N8" s="18">
        <v>1276.7</v>
      </c>
      <c r="O8" s="305">
        <v>188827</v>
      </c>
      <c r="P8" s="306">
        <v>82071</v>
      </c>
      <c r="Q8" s="311">
        <f t="shared" si="1"/>
        <v>1.4132871829312394</v>
      </c>
      <c r="R8" s="311">
        <f t="shared" si="2"/>
        <v>43.463593659805007</v>
      </c>
      <c r="S8" s="306">
        <v>162743</v>
      </c>
      <c r="T8" s="307">
        <v>1982.9537839188019</v>
      </c>
    </row>
    <row r="9" spans="2:20">
      <c r="B9" s="16">
        <v>2008</v>
      </c>
      <c r="C9" s="251">
        <v>5789.7</v>
      </c>
      <c r="D9" s="27">
        <v>194849</v>
      </c>
      <c r="E9" s="25">
        <v>68361</v>
      </c>
      <c r="F9" s="75">
        <v>1.1807347530960155</v>
      </c>
      <c r="G9" s="72">
        <v>35.084090757458341</v>
      </c>
      <c r="H9" s="25">
        <v>83654</v>
      </c>
      <c r="I9" s="167">
        <v>1223.7094249645265</v>
      </c>
      <c r="J9" s="509" t="s">
        <v>267</v>
      </c>
      <c r="K9" s="458">
        <v>80149</v>
      </c>
      <c r="L9" s="513">
        <f t="shared" si="0"/>
        <v>1.3843377031625128</v>
      </c>
      <c r="M9" s="208">
        <v>90122</v>
      </c>
      <c r="N9" s="275">
        <v>1124.4273790066002</v>
      </c>
      <c r="O9" s="305">
        <v>208114.3</v>
      </c>
      <c r="P9" s="306">
        <v>93671.1</v>
      </c>
      <c r="Q9" s="311">
        <f t="shared" si="1"/>
        <v>1.6178921187626303</v>
      </c>
      <c r="R9" s="311">
        <f t="shared" si="2"/>
        <v>45.009449134441994</v>
      </c>
      <c r="S9" s="306">
        <v>143303.6</v>
      </c>
      <c r="T9" s="307">
        <v>1529.8592628889808</v>
      </c>
    </row>
    <row r="10" spans="2:20">
      <c r="B10" s="16">
        <v>2009</v>
      </c>
      <c r="C10" s="251">
        <v>5783.3</v>
      </c>
      <c r="D10" s="27">
        <v>169660</v>
      </c>
      <c r="E10" s="25">
        <v>83157</v>
      </c>
      <c r="F10" s="75">
        <v>1.4378814863486244</v>
      </c>
      <c r="G10" s="72">
        <v>49.013910173287748</v>
      </c>
      <c r="H10" s="25">
        <v>120583</v>
      </c>
      <c r="I10" s="167">
        <v>1450.0643361352622</v>
      </c>
      <c r="J10" s="509" t="s">
        <v>267</v>
      </c>
      <c r="K10" s="458">
        <v>107106</v>
      </c>
      <c r="L10" s="513">
        <f t="shared" si="0"/>
        <v>1.8519876195251848</v>
      </c>
      <c r="M10" s="208">
        <v>134545</v>
      </c>
      <c r="N10" s="275">
        <v>1256.1881687300431</v>
      </c>
      <c r="O10" s="305">
        <v>202070</v>
      </c>
      <c r="P10" s="306">
        <v>99715</v>
      </c>
      <c r="Q10" s="311">
        <f t="shared" si="1"/>
        <v>1.7241886120381096</v>
      </c>
      <c r="R10" s="311">
        <f t="shared" si="2"/>
        <v>49.34676102340773</v>
      </c>
      <c r="S10" s="306">
        <v>161052</v>
      </c>
      <c r="T10" s="307">
        <v>1615.1231008373866</v>
      </c>
    </row>
    <row r="11" spans="2:20">
      <c r="B11" s="16">
        <v>2010</v>
      </c>
      <c r="C11" s="251">
        <v>5342.7</v>
      </c>
      <c r="D11" s="27">
        <v>158717</v>
      </c>
      <c r="E11" s="25">
        <v>28055</v>
      </c>
      <c r="F11" s="75">
        <v>0.52510902727085562</v>
      </c>
      <c r="G11" s="72">
        <v>17.676115349962512</v>
      </c>
      <c r="H11" s="25">
        <v>31719</v>
      </c>
      <c r="I11" s="167">
        <v>1130.600605952593</v>
      </c>
      <c r="J11" s="509" t="s">
        <v>267</v>
      </c>
      <c r="K11" s="458">
        <v>44858</v>
      </c>
      <c r="L11" s="513">
        <f t="shared" si="0"/>
        <v>0.83961292979205271</v>
      </c>
      <c r="M11" s="208">
        <v>49135</v>
      </c>
      <c r="N11" s="18">
        <v>1095.3535824156227</v>
      </c>
      <c r="O11" s="305">
        <v>173792.3</v>
      </c>
      <c r="P11" s="306">
        <v>54634</v>
      </c>
      <c r="Q11" s="311">
        <f t="shared" si="1"/>
        <v>1.0225915735489546</v>
      </c>
      <c r="R11" s="311">
        <f t="shared" si="2"/>
        <v>31.43637548959304</v>
      </c>
      <c r="S11" s="306">
        <v>54974</v>
      </c>
      <c r="T11" s="307">
        <v>1006.223230955083</v>
      </c>
    </row>
    <row r="12" spans="2:20">
      <c r="B12" s="16">
        <v>2011</v>
      </c>
      <c r="C12" s="251">
        <v>5337.2</v>
      </c>
      <c r="D12" s="27">
        <v>188887</v>
      </c>
      <c r="E12" s="25">
        <v>70551</v>
      </c>
      <c r="F12" s="75">
        <v>1.321872892153189</v>
      </c>
      <c r="G12" s="72">
        <v>37.350902920793914</v>
      </c>
      <c r="H12" s="25">
        <v>96011</v>
      </c>
      <c r="I12" s="167">
        <v>1360.8736942070275</v>
      </c>
      <c r="J12" s="27">
        <v>181135</v>
      </c>
      <c r="K12" s="458">
        <v>101046.2</v>
      </c>
      <c r="L12" s="513">
        <f t="shared" si="0"/>
        <v>1.8932436483549426</v>
      </c>
      <c r="M12" s="208">
        <v>112512</v>
      </c>
      <c r="N12" s="18">
        <v>1113.4669091959918</v>
      </c>
      <c r="O12" s="305">
        <v>182452</v>
      </c>
      <c r="P12" s="306">
        <v>72724</v>
      </c>
      <c r="Q12" s="311">
        <f t="shared" si="1"/>
        <v>1.3625871243348575</v>
      </c>
      <c r="R12" s="311">
        <f t="shared" si="2"/>
        <v>39.859250652226343</v>
      </c>
      <c r="S12" s="306">
        <v>105173.3</v>
      </c>
      <c r="T12" s="307">
        <v>1446.1979539079259</v>
      </c>
    </row>
    <row r="13" spans="2:20">
      <c r="B13" s="16">
        <v>2012</v>
      </c>
      <c r="C13" s="251">
        <v>5338</v>
      </c>
      <c r="D13" s="27">
        <v>178625</v>
      </c>
      <c r="E13" s="25">
        <v>88172</v>
      </c>
      <c r="F13" s="75">
        <v>1.6517796927688273</v>
      </c>
      <c r="G13" s="72">
        <v>49.361511546536043</v>
      </c>
      <c r="H13" s="25">
        <v>132505</v>
      </c>
      <c r="I13" s="167">
        <v>1502.8013428299234</v>
      </c>
      <c r="J13" s="27">
        <v>180626</v>
      </c>
      <c r="K13" s="458">
        <v>124944.50000000001</v>
      </c>
      <c r="L13" s="513">
        <f t="shared" si="0"/>
        <v>2.3406612963656803</v>
      </c>
      <c r="M13" s="208">
        <v>167315</v>
      </c>
      <c r="N13" s="18">
        <v>1339.1121658016157</v>
      </c>
      <c r="O13" s="305">
        <v>190596.09999999998</v>
      </c>
      <c r="P13" s="306">
        <v>106527.2</v>
      </c>
      <c r="Q13" s="311">
        <f t="shared" si="1"/>
        <v>1.9956388160359684</v>
      </c>
      <c r="R13" s="311">
        <f t="shared" si="2"/>
        <v>55.891594843755989</v>
      </c>
      <c r="S13" s="306">
        <v>191875.85</v>
      </c>
      <c r="T13" s="307">
        <v>1801.1911511801682</v>
      </c>
    </row>
    <row r="14" spans="2:20">
      <c r="B14" s="16">
        <v>2013</v>
      </c>
      <c r="C14" s="251">
        <v>5340</v>
      </c>
      <c r="D14" s="27">
        <v>178975</v>
      </c>
      <c r="E14" s="25">
        <v>90647</v>
      </c>
      <c r="F14" s="75">
        <v>1.6975093632958802</v>
      </c>
      <c r="G14" s="72">
        <v>50.647855845788513</v>
      </c>
      <c r="H14" s="25">
        <v>154077</v>
      </c>
      <c r="I14" s="167">
        <v>1699.7473716725319</v>
      </c>
      <c r="J14" s="27">
        <v>196087</v>
      </c>
      <c r="K14" s="458">
        <v>118933.4</v>
      </c>
      <c r="L14" s="513">
        <f t="shared" si="0"/>
        <v>2.2272172284644194</v>
      </c>
      <c r="M14" s="208">
        <v>150235</v>
      </c>
      <c r="N14" s="18">
        <v>1263.1867919356548</v>
      </c>
      <c r="O14" s="305">
        <v>168281.5</v>
      </c>
      <c r="P14" s="306">
        <v>95760.4</v>
      </c>
      <c r="Q14" s="311">
        <f t="shared" si="1"/>
        <v>1.7932659176029961</v>
      </c>
      <c r="R14" s="311">
        <f t="shared" si="2"/>
        <v>56.904888534984529</v>
      </c>
      <c r="S14" s="306">
        <v>282278.40000000002</v>
      </c>
      <c r="T14" s="307">
        <v>2947.7571104548442</v>
      </c>
    </row>
    <row r="15" spans="2:20">
      <c r="B15" s="16" t="s">
        <v>214</v>
      </c>
      <c r="C15" s="251">
        <v>5346.299</v>
      </c>
      <c r="D15" s="27">
        <v>162926.29139501607</v>
      </c>
      <c r="E15" s="25">
        <v>99335</v>
      </c>
      <c r="F15" s="75">
        <v>1.8580143011081123</v>
      </c>
      <c r="G15" s="72">
        <v>60.969288105356497</v>
      </c>
      <c r="H15" s="25">
        <v>99831.675000000003</v>
      </c>
      <c r="I15" s="167">
        <v>1005</v>
      </c>
      <c r="J15" s="27">
        <v>184774</v>
      </c>
      <c r="K15" s="458">
        <v>99335.000000000015</v>
      </c>
      <c r="L15" s="513">
        <f t="shared" si="0"/>
        <v>1.8580143011081127</v>
      </c>
      <c r="M15" s="208">
        <v>99838</v>
      </c>
      <c r="N15" s="18">
        <v>1005.0576332611867</v>
      </c>
      <c r="O15" s="305">
        <v>222756.88819999999</v>
      </c>
      <c r="P15" s="306">
        <v>130371.360008</v>
      </c>
      <c r="Q15" s="311">
        <f t="shared" si="1"/>
        <v>2.4385347697163966</v>
      </c>
      <c r="R15" s="311">
        <f t="shared" si="2"/>
        <v>58.526297912254641</v>
      </c>
      <c r="S15" s="306">
        <v>173034.527</v>
      </c>
      <c r="T15" s="307">
        <v>1327.243399082299</v>
      </c>
    </row>
    <row r="16" spans="2:20">
      <c r="B16" s="16">
        <v>2015</v>
      </c>
      <c r="C16" s="252">
        <v>5346.4449999999997</v>
      </c>
      <c r="D16" s="27">
        <v>147224.26</v>
      </c>
      <c r="E16" s="25">
        <v>81520.27</v>
      </c>
      <c r="F16" s="75">
        <v>1.5247565438342676</v>
      </c>
      <c r="G16" s="72">
        <v>55.371492442889505</v>
      </c>
      <c r="H16" s="25">
        <v>120744.51000000001</v>
      </c>
      <c r="I16" s="167">
        <v>1481.1593484663385</v>
      </c>
      <c r="J16" s="27">
        <v>118631</v>
      </c>
      <c r="K16" s="458">
        <v>80528.799999999988</v>
      </c>
      <c r="L16" s="513">
        <f t="shared" si="0"/>
        <v>1.5062120717598328</v>
      </c>
      <c r="M16" s="208">
        <v>111849</v>
      </c>
      <c r="N16" s="18">
        <v>1388.9353870913264</v>
      </c>
      <c r="O16" s="305">
        <v>197314</v>
      </c>
      <c r="P16" s="306">
        <v>124315</v>
      </c>
      <c r="Q16" s="311">
        <f t="shared" si="1"/>
        <v>2.3251899159160905</v>
      </c>
      <c r="R16" s="311">
        <f t="shared" si="2"/>
        <v>63.003638870024425</v>
      </c>
      <c r="S16" s="306">
        <v>192791</v>
      </c>
      <c r="T16" s="307">
        <v>1550.826529381008</v>
      </c>
    </row>
    <row r="17" spans="1:20">
      <c r="B17" s="130">
        <v>2016</v>
      </c>
      <c r="C17" s="131">
        <v>5372</v>
      </c>
      <c r="D17" s="27">
        <v>128823</v>
      </c>
      <c r="E17" s="25">
        <v>68722</v>
      </c>
      <c r="F17" s="75">
        <v>1.2792628443782577</v>
      </c>
      <c r="G17" s="72">
        <v>53.346063979258361</v>
      </c>
      <c r="H17" s="25">
        <v>73256</v>
      </c>
      <c r="I17" s="167">
        <v>1065.9759611187101</v>
      </c>
      <c r="J17" s="509" t="s">
        <v>267</v>
      </c>
      <c r="K17" s="458">
        <v>90343</v>
      </c>
      <c r="L17" s="513">
        <f t="shared" si="0"/>
        <v>1.6817386448250187</v>
      </c>
      <c r="M17" s="208">
        <v>99626</v>
      </c>
      <c r="N17" s="18">
        <v>1103</v>
      </c>
      <c r="O17" s="305">
        <v>191266</v>
      </c>
      <c r="P17" s="306">
        <v>103171</v>
      </c>
      <c r="Q17" s="311">
        <f t="shared" si="1"/>
        <v>1.9205323901712585</v>
      </c>
      <c r="R17" s="317">
        <f t="shared" si="2"/>
        <v>53.941108194869969</v>
      </c>
      <c r="S17" s="306">
        <v>112507</v>
      </c>
      <c r="T17" s="307">
        <v>1090.4905448236425</v>
      </c>
    </row>
    <row r="18" spans="1:20">
      <c r="B18" s="19" t="s">
        <v>19</v>
      </c>
      <c r="C18" s="253">
        <v>5579.853666666666</v>
      </c>
      <c r="D18" s="159">
        <f>AVERAGE(D5:D17)</f>
        <v>177940.35010730891</v>
      </c>
      <c r="E18" s="162">
        <f>AVERAGE(E5:E17)</f>
        <v>76071.020769230774</v>
      </c>
      <c r="F18" s="161">
        <f>E18/C18/10</f>
        <v>1.3633156945256351</v>
      </c>
      <c r="G18" s="160">
        <f>E18/D18*100</f>
        <v>42.750854836103954</v>
      </c>
      <c r="H18" s="162">
        <f>AVERAGE(H5:H17)</f>
        <v>113449.01423076923</v>
      </c>
      <c r="I18" s="500">
        <f>H18/E18*1000</f>
        <v>1491.3565387130589</v>
      </c>
      <c r="J18" s="510" t="s">
        <v>267</v>
      </c>
      <c r="K18" s="505">
        <v>95558.263508703851</v>
      </c>
      <c r="L18" s="515">
        <f t="shared" si="0"/>
        <v>1.7125585941358412</v>
      </c>
      <c r="M18" s="245">
        <v>109166.30769230769</v>
      </c>
      <c r="N18" s="245">
        <v>1126.9684944341639</v>
      </c>
      <c r="O18" s="313">
        <v>198049.31447692309</v>
      </c>
      <c r="P18" s="314">
        <v>91779.620000615396</v>
      </c>
      <c r="Q18" s="315">
        <f t="shared" si="1"/>
        <v>1.6448391926278487</v>
      </c>
      <c r="R18" s="315">
        <f t="shared" si="2"/>
        <v>46.341801405886542</v>
      </c>
      <c r="S18" s="314">
        <v>139688.89823076923</v>
      </c>
      <c r="T18" s="316">
        <v>1522.0034494567813</v>
      </c>
    </row>
    <row r="19" spans="1:20">
      <c r="B19" s="32" t="s">
        <v>238</v>
      </c>
      <c r="C19" s="254">
        <v>5750.0428571428565</v>
      </c>
      <c r="D19" s="255">
        <f>AVERAGE(D5:D11)</f>
        <v>189680.57142857142</v>
      </c>
      <c r="E19" s="256">
        <f>AVERAGE(E5:E11)</f>
        <v>69996.571428571435</v>
      </c>
      <c r="F19" s="257">
        <f t="shared" ref="F19:F20" si="3">E19/C19/10</f>
        <v>1.21732260380668</v>
      </c>
      <c r="G19" s="258">
        <f t="shared" ref="G19:G20" si="4">E19/D19*100</f>
        <v>36.902341078685673</v>
      </c>
      <c r="H19" s="256">
        <f>AVERAGE(H5:H11)</f>
        <v>114058.85714285714</v>
      </c>
      <c r="I19" s="501">
        <f t="shared" ref="I19:I20" si="5">H19/E19*1000</f>
        <v>1629.4920567537999</v>
      </c>
      <c r="J19" s="508" t="s">
        <v>267</v>
      </c>
      <c r="K19" s="506">
        <v>89589.503659021429</v>
      </c>
      <c r="L19" s="516">
        <f t="shared" si="0"/>
        <v>1.5580667115851312</v>
      </c>
      <c r="M19" s="514">
        <v>96826.71428571429</v>
      </c>
      <c r="N19" s="495">
        <v>1062.5473629083358</v>
      </c>
      <c r="O19" s="308">
        <v>203139.2285714286</v>
      </c>
      <c r="P19" s="309">
        <v>80038.014285714278</v>
      </c>
      <c r="Q19" s="311">
        <f t="shared" si="1"/>
        <v>1.3919550910179552</v>
      </c>
      <c r="R19" s="311">
        <f t="shared" si="2"/>
        <v>39.400570164896045</v>
      </c>
      <c r="S19" s="309">
        <v>108327.94285714286</v>
      </c>
      <c r="T19" s="310">
        <v>1353.4561523533193</v>
      </c>
    </row>
    <row r="20" spans="1:20">
      <c r="B20" s="33" t="s">
        <v>239</v>
      </c>
      <c r="C20" s="240">
        <v>5346.0919999999996</v>
      </c>
      <c r="D20" s="238">
        <f>AVERAGE(D11:D17)</f>
        <v>163453.93591357372</v>
      </c>
      <c r="E20" s="259">
        <f>AVERAGE(E11:E17)</f>
        <v>75286.03857142858</v>
      </c>
      <c r="F20" s="260">
        <f t="shared" si="3"/>
        <v>1.4082443506664042</v>
      </c>
      <c r="G20" s="261">
        <f t="shared" si="4"/>
        <v>46.059483456694537</v>
      </c>
      <c r="H20" s="259">
        <f>AVERAGE(H11:H17)</f>
        <v>101163.455</v>
      </c>
      <c r="I20" s="502">
        <f t="shared" si="5"/>
        <v>1343.721318316143</v>
      </c>
      <c r="J20" s="509" t="s">
        <v>267</v>
      </c>
      <c r="K20" s="507">
        <v>94284.128571428562</v>
      </c>
      <c r="L20" s="516">
        <f t="shared" si="0"/>
        <v>1.7636084184751883</v>
      </c>
      <c r="M20" s="507">
        <v>112930</v>
      </c>
      <c r="N20" s="239">
        <v>1186.8732099573426</v>
      </c>
      <c r="O20" s="305">
        <v>189494.11259999996</v>
      </c>
      <c r="P20" s="306">
        <v>98214.708572571428</v>
      </c>
      <c r="Q20" s="311">
        <f t="shared" si="1"/>
        <v>1.8371309093178987</v>
      </c>
      <c r="R20" s="311">
        <f t="shared" si="2"/>
        <v>51.829952511448873</v>
      </c>
      <c r="S20" s="306">
        <v>158947.72528571429</v>
      </c>
      <c r="T20" s="307">
        <v>1618.3698714359762</v>
      </c>
    </row>
    <row r="21" spans="1:20" ht="24" customHeight="1">
      <c r="B21" s="354" t="s">
        <v>240</v>
      </c>
      <c r="C21" s="355">
        <v>92.974820063452938</v>
      </c>
      <c r="D21" s="356">
        <f>D20/D19*100</f>
        <v>86.173262070293816</v>
      </c>
      <c r="E21" s="357">
        <f t="shared" ref="E21:I21" si="6">E20/E19*100</f>
        <v>107.55675175926984</v>
      </c>
      <c r="F21" s="357">
        <f t="shared" si="6"/>
        <v>115.68374285195185</v>
      </c>
      <c r="G21" s="357">
        <f t="shared" si="6"/>
        <v>124.81452967572812</v>
      </c>
      <c r="H21" s="357">
        <f t="shared" si="6"/>
        <v>88.694080875537935</v>
      </c>
      <c r="I21" s="497">
        <f t="shared" si="6"/>
        <v>82.462587819730985</v>
      </c>
      <c r="J21" s="511" t="s">
        <v>267</v>
      </c>
      <c r="K21" s="497">
        <v>105.24015059875198</v>
      </c>
      <c r="L21" s="357">
        <f>L20/L19*100</f>
        <v>113.19209924464306</v>
      </c>
      <c r="M21" s="358">
        <v>116.63103600393634</v>
      </c>
      <c r="N21" s="358">
        <v>111.70073461089869</v>
      </c>
      <c r="O21" s="359">
        <f t="shared" ref="O21:T21" si="7">O20/O19*100</f>
        <v>93.282874968371416</v>
      </c>
      <c r="P21" s="360">
        <f t="shared" si="7"/>
        <v>122.71007651685512</v>
      </c>
      <c r="Q21" s="360">
        <f t="shared" si="7"/>
        <v>131.98205324098356</v>
      </c>
      <c r="R21" s="360">
        <f t="shared" si="7"/>
        <v>131.54619919086042</v>
      </c>
      <c r="S21" s="360">
        <f t="shared" si="7"/>
        <v>146.72827812794904</v>
      </c>
      <c r="T21" s="361">
        <f t="shared" si="7"/>
        <v>119.57312903133497</v>
      </c>
    </row>
    <row r="22" spans="1:20" s="36" customFormat="1" ht="14.5">
      <c r="A22" s="241"/>
      <c r="B22" s="248" t="s">
        <v>191</v>
      </c>
      <c r="C22" s="243"/>
      <c r="D22" s="243"/>
      <c r="E22" s="243"/>
      <c r="F22" s="243"/>
      <c r="G22" s="243"/>
      <c r="H22" s="243"/>
      <c r="I22" s="262"/>
      <c r="J22" s="262"/>
      <c r="K22" s="262"/>
      <c r="L22" s="496"/>
      <c r="M22" s="267"/>
    </row>
    <row r="23" spans="1:20" s="10" customFormat="1" ht="14.5">
      <c r="B23" s="524" t="s">
        <v>215</v>
      </c>
      <c r="C23" s="524"/>
      <c r="D23" s="524"/>
      <c r="E23" s="524"/>
      <c r="F23" s="524"/>
      <c r="G23" s="524"/>
      <c r="H23" s="524"/>
      <c r="I23" s="524"/>
      <c r="J23" s="524"/>
      <c r="K23" s="525"/>
      <c r="L23" s="525"/>
      <c r="M23" s="525"/>
      <c r="N23" s="525"/>
    </row>
  </sheetData>
  <mergeCells count="2">
    <mergeCell ref="B23:N23"/>
    <mergeCell ref="B2:T2"/>
  </mergeCells>
  <pageMargins left="0.7" right="0.7" top="0.75" bottom="0.75" header="0.3" footer="0.3"/>
  <pageSetup paperSize="9" orientation="portrait" horizontalDpi="0" verticalDpi="0" r:id="rId1"/>
  <ignoredErrors>
    <ignoredError sqref="D19:H20" formulaRange="1"/>
    <ignoredError sqref="I19:I20" formula="1" formulaRange="1"/>
    <ignoredError sqref="I1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B2:K35"/>
  <sheetViews>
    <sheetView topLeftCell="A22" workbookViewId="0">
      <selection activeCell="B25" sqref="B25"/>
    </sheetView>
  </sheetViews>
  <sheetFormatPr defaultRowHeight="13"/>
  <cols>
    <col min="1" max="1" width="3.26953125" style="185" customWidth="1"/>
    <col min="2" max="2" width="20.81640625" style="185" customWidth="1"/>
    <col min="3" max="3" width="7" style="185" customWidth="1"/>
    <col min="4" max="4" width="7" style="448" customWidth="1"/>
    <col min="5" max="5" width="8.453125" style="185" customWidth="1"/>
    <col min="6" max="6" width="7" style="185" customWidth="1"/>
    <col min="7" max="7" width="7.453125" style="185" customWidth="1"/>
    <col min="8" max="8" width="6.81640625" style="185" customWidth="1"/>
    <col min="9" max="9" width="7.1796875" style="185" customWidth="1"/>
    <col min="10" max="10" width="8.7265625" style="185" customWidth="1"/>
    <col min="11" max="11" width="9.1796875" style="447"/>
    <col min="12" max="256" width="9.1796875" style="185"/>
    <col min="257" max="257" width="3.26953125" style="185" customWidth="1"/>
    <col min="258" max="258" width="20.81640625" style="185" customWidth="1"/>
    <col min="259" max="260" width="7" style="185" customWidth="1"/>
    <col min="261" max="261" width="8.453125" style="185" customWidth="1"/>
    <col min="262" max="262" width="7" style="185" customWidth="1"/>
    <col min="263" max="263" width="7.453125" style="185" customWidth="1"/>
    <col min="264" max="264" width="6.81640625" style="185" customWidth="1"/>
    <col min="265" max="265" width="7.1796875" style="185" customWidth="1"/>
    <col min="266" max="266" width="8.7265625" style="185" customWidth="1"/>
    <col min="267" max="512" width="9.1796875" style="185"/>
    <col min="513" max="513" width="3.26953125" style="185" customWidth="1"/>
    <col min="514" max="514" width="20.81640625" style="185" customWidth="1"/>
    <col min="515" max="516" width="7" style="185" customWidth="1"/>
    <col min="517" max="517" width="8.453125" style="185" customWidth="1"/>
    <col min="518" max="518" width="7" style="185" customWidth="1"/>
    <col min="519" max="519" width="7.453125" style="185" customWidth="1"/>
    <col min="520" max="520" width="6.81640625" style="185" customWidth="1"/>
    <col min="521" max="521" width="7.1796875" style="185" customWidth="1"/>
    <col min="522" max="522" width="8.7265625" style="185" customWidth="1"/>
    <col min="523" max="768" width="9.1796875" style="185"/>
    <col min="769" max="769" width="3.26953125" style="185" customWidth="1"/>
    <col min="770" max="770" width="20.81640625" style="185" customWidth="1"/>
    <col min="771" max="772" width="7" style="185" customWidth="1"/>
    <col min="773" max="773" width="8.453125" style="185" customWidth="1"/>
    <col min="774" max="774" width="7" style="185" customWidth="1"/>
    <col min="775" max="775" width="7.453125" style="185" customWidth="1"/>
    <col min="776" max="776" width="6.81640625" style="185" customWidth="1"/>
    <col min="777" max="777" width="7.1796875" style="185" customWidth="1"/>
    <col min="778" max="778" width="8.7265625" style="185" customWidth="1"/>
    <col min="779" max="1024" width="9.1796875" style="185"/>
    <col min="1025" max="1025" width="3.26953125" style="185" customWidth="1"/>
    <col min="1026" max="1026" width="20.81640625" style="185" customWidth="1"/>
    <col min="1027" max="1028" width="7" style="185" customWidth="1"/>
    <col min="1029" max="1029" width="8.453125" style="185" customWidth="1"/>
    <col min="1030" max="1030" width="7" style="185" customWidth="1"/>
    <col min="1031" max="1031" width="7.453125" style="185" customWidth="1"/>
    <col min="1032" max="1032" width="6.81640625" style="185" customWidth="1"/>
    <col min="1033" max="1033" width="7.1796875" style="185" customWidth="1"/>
    <col min="1034" max="1034" width="8.7265625" style="185" customWidth="1"/>
    <col min="1035" max="1280" width="9.1796875" style="185"/>
    <col min="1281" max="1281" width="3.26953125" style="185" customWidth="1"/>
    <col min="1282" max="1282" width="20.81640625" style="185" customWidth="1"/>
    <col min="1283" max="1284" width="7" style="185" customWidth="1"/>
    <col min="1285" max="1285" width="8.453125" style="185" customWidth="1"/>
    <col min="1286" max="1286" width="7" style="185" customWidth="1"/>
    <col min="1287" max="1287" width="7.453125" style="185" customWidth="1"/>
    <col min="1288" max="1288" width="6.81640625" style="185" customWidth="1"/>
    <col min="1289" max="1289" width="7.1796875" style="185" customWidth="1"/>
    <col min="1290" max="1290" width="8.7265625" style="185" customWidth="1"/>
    <col min="1291" max="1536" width="9.1796875" style="185"/>
    <col min="1537" max="1537" width="3.26953125" style="185" customWidth="1"/>
    <col min="1538" max="1538" width="20.81640625" style="185" customWidth="1"/>
    <col min="1539" max="1540" width="7" style="185" customWidth="1"/>
    <col min="1541" max="1541" width="8.453125" style="185" customWidth="1"/>
    <col min="1542" max="1542" width="7" style="185" customWidth="1"/>
    <col min="1543" max="1543" width="7.453125" style="185" customWidth="1"/>
    <col min="1544" max="1544" width="6.81640625" style="185" customWidth="1"/>
    <col min="1545" max="1545" width="7.1796875" style="185" customWidth="1"/>
    <col min="1546" max="1546" width="8.7265625" style="185" customWidth="1"/>
    <col min="1547" max="1792" width="9.1796875" style="185"/>
    <col min="1793" max="1793" width="3.26953125" style="185" customWidth="1"/>
    <col min="1794" max="1794" width="20.81640625" style="185" customWidth="1"/>
    <col min="1795" max="1796" width="7" style="185" customWidth="1"/>
    <col min="1797" max="1797" width="8.453125" style="185" customWidth="1"/>
    <col min="1798" max="1798" width="7" style="185" customWidth="1"/>
    <col min="1799" max="1799" width="7.453125" style="185" customWidth="1"/>
    <col min="1800" max="1800" width="6.81640625" style="185" customWidth="1"/>
    <col min="1801" max="1801" width="7.1796875" style="185" customWidth="1"/>
    <col min="1802" max="1802" width="8.7265625" style="185" customWidth="1"/>
    <col min="1803" max="2048" width="9.1796875" style="185"/>
    <col min="2049" max="2049" width="3.26953125" style="185" customWidth="1"/>
    <col min="2050" max="2050" width="20.81640625" style="185" customWidth="1"/>
    <col min="2051" max="2052" width="7" style="185" customWidth="1"/>
    <col min="2053" max="2053" width="8.453125" style="185" customWidth="1"/>
    <col min="2054" max="2054" width="7" style="185" customWidth="1"/>
    <col min="2055" max="2055" width="7.453125" style="185" customWidth="1"/>
    <col min="2056" max="2056" width="6.81640625" style="185" customWidth="1"/>
    <col min="2057" max="2057" width="7.1796875" style="185" customWidth="1"/>
    <col min="2058" max="2058" width="8.7265625" style="185" customWidth="1"/>
    <col min="2059" max="2304" width="9.1796875" style="185"/>
    <col min="2305" max="2305" width="3.26953125" style="185" customWidth="1"/>
    <col min="2306" max="2306" width="20.81640625" style="185" customWidth="1"/>
    <col min="2307" max="2308" width="7" style="185" customWidth="1"/>
    <col min="2309" max="2309" width="8.453125" style="185" customWidth="1"/>
    <col min="2310" max="2310" width="7" style="185" customWidth="1"/>
    <col min="2311" max="2311" width="7.453125" style="185" customWidth="1"/>
    <col min="2312" max="2312" width="6.81640625" style="185" customWidth="1"/>
    <col min="2313" max="2313" width="7.1796875" style="185" customWidth="1"/>
    <col min="2314" max="2314" width="8.7265625" style="185" customWidth="1"/>
    <col min="2315" max="2560" width="9.1796875" style="185"/>
    <col min="2561" max="2561" width="3.26953125" style="185" customWidth="1"/>
    <col min="2562" max="2562" width="20.81640625" style="185" customWidth="1"/>
    <col min="2563" max="2564" width="7" style="185" customWidth="1"/>
    <col min="2565" max="2565" width="8.453125" style="185" customWidth="1"/>
    <col min="2566" max="2566" width="7" style="185" customWidth="1"/>
    <col min="2567" max="2567" width="7.453125" style="185" customWidth="1"/>
    <col min="2568" max="2568" width="6.81640625" style="185" customWidth="1"/>
    <col min="2569" max="2569" width="7.1796875" style="185" customWidth="1"/>
    <col min="2570" max="2570" width="8.7265625" style="185" customWidth="1"/>
    <col min="2571" max="2816" width="9.1796875" style="185"/>
    <col min="2817" max="2817" width="3.26953125" style="185" customWidth="1"/>
    <col min="2818" max="2818" width="20.81640625" style="185" customWidth="1"/>
    <col min="2819" max="2820" width="7" style="185" customWidth="1"/>
    <col min="2821" max="2821" width="8.453125" style="185" customWidth="1"/>
    <col min="2822" max="2822" width="7" style="185" customWidth="1"/>
    <col min="2823" max="2823" width="7.453125" style="185" customWidth="1"/>
    <col min="2824" max="2824" width="6.81640625" style="185" customWidth="1"/>
    <col min="2825" max="2825" width="7.1796875" style="185" customWidth="1"/>
    <col min="2826" max="2826" width="8.7265625" style="185" customWidth="1"/>
    <col min="2827" max="3072" width="9.1796875" style="185"/>
    <col min="3073" max="3073" width="3.26953125" style="185" customWidth="1"/>
    <col min="3074" max="3074" width="20.81640625" style="185" customWidth="1"/>
    <col min="3075" max="3076" width="7" style="185" customWidth="1"/>
    <col min="3077" max="3077" width="8.453125" style="185" customWidth="1"/>
    <col min="3078" max="3078" width="7" style="185" customWidth="1"/>
    <col min="3079" max="3079" width="7.453125" style="185" customWidth="1"/>
    <col min="3080" max="3080" width="6.81640625" style="185" customWidth="1"/>
    <col min="3081" max="3081" width="7.1796875" style="185" customWidth="1"/>
    <col min="3082" max="3082" width="8.7265625" style="185" customWidth="1"/>
    <col min="3083" max="3328" width="9.1796875" style="185"/>
    <col min="3329" max="3329" width="3.26953125" style="185" customWidth="1"/>
    <col min="3330" max="3330" width="20.81640625" style="185" customWidth="1"/>
    <col min="3331" max="3332" width="7" style="185" customWidth="1"/>
    <col min="3333" max="3333" width="8.453125" style="185" customWidth="1"/>
    <col min="3334" max="3334" width="7" style="185" customWidth="1"/>
    <col min="3335" max="3335" width="7.453125" style="185" customWidth="1"/>
    <col min="3336" max="3336" width="6.81640625" style="185" customWidth="1"/>
    <col min="3337" max="3337" width="7.1796875" style="185" customWidth="1"/>
    <col min="3338" max="3338" width="8.7265625" style="185" customWidth="1"/>
    <col min="3339" max="3584" width="9.1796875" style="185"/>
    <col min="3585" max="3585" width="3.26953125" style="185" customWidth="1"/>
    <col min="3586" max="3586" width="20.81640625" style="185" customWidth="1"/>
    <col min="3587" max="3588" width="7" style="185" customWidth="1"/>
    <col min="3589" max="3589" width="8.453125" style="185" customWidth="1"/>
    <col min="3590" max="3590" width="7" style="185" customWidth="1"/>
    <col min="3591" max="3591" width="7.453125" style="185" customWidth="1"/>
    <col min="3592" max="3592" width="6.81640625" style="185" customWidth="1"/>
    <col min="3593" max="3593" width="7.1796875" style="185" customWidth="1"/>
    <col min="3594" max="3594" width="8.7265625" style="185" customWidth="1"/>
    <col min="3595" max="3840" width="9.1796875" style="185"/>
    <col min="3841" max="3841" width="3.26953125" style="185" customWidth="1"/>
    <col min="3842" max="3842" width="20.81640625" style="185" customWidth="1"/>
    <col min="3843" max="3844" width="7" style="185" customWidth="1"/>
    <col min="3845" max="3845" width="8.453125" style="185" customWidth="1"/>
    <col min="3846" max="3846" width="7" style="185" customWidth="1"/>
    <col min="3847" max="3847" width="7.453125" style="185" customWidth="1"/>
    <col min="3848" max="3848" width="6.81640625" style="185" customWidth="1"/>
    <col min="3849" max="3849" width="7.1796875" style="185" customWidth="1"/>
    <col min="3850" max="3850" width="8.7265625" style="185" customWidth="1"/>
    <col min="3851" max="4096" width="9.1796875" style="185"/>
    <col min="4097" max="4097" width="3.26953125" style="185" customWidth="1"/>
    <col min="4098" max="4098" width="20.81640625" style="185" customWidth="1"/>
    <col min="4099" max="4100" width="7" style="185" customWidth="1"/>
    <col min="4101" max="4101" width="8.453125" style="185" customWidth="1"/>
    <col min="4102" max="4102" width="7" style="185" customWidth="1"/>
    <col min="4103" max="4103" width="7.453125" style="185" customWidth="1"/>
    <col min="4104" max="4104" width="6.81640625" style="185" customWidth="1"/>
    <col min="4105" max="4105" width="7.1796875" style="185" customWidth="1"/>
    <col min="4106" max="4106" width="8.7265625" style="185" customWidth="1"/>
    <col min="4107" max="4352" width="9.1796875" style="185"/>
    <col min="4353" max="4353" width="3.26953125" style="185" customWidth="1"/>
    <col min="4354" max="4354" width="20.81640625" style="185" customWidth="1"/>
    <col min="4355" max="4356" width="7" style="185" customWidth="1"/>
    <col min="4357" max="4357" width="8.453125" style="185" customWidth="1"/>
    <col min="4358" max="4358" width="7" style="185" customWidth="1"/>
    <col min="4359" max="4359" width="7.453125" style="185" customWidth="1"/>
    <col min="4360" max="4360" width="6.81640625" style="185" customWidth="1"/>
    <col min="4361" max="4361" width="7.1796875" style="185" customWidth="1"/>
    <col min="4362" max="4362" width="8.7265625" style="185" customWidth="1"/>
    <col min="4363" max="4608" width="9.1796875" style="185"/>
    <col min="4609" max="4609" width="3.26953125" style="185" customWidth="1"/>
    <col min="4610" max="4610" width="20.81640625" style="185" customWidth="1"/>
    <col min="4611" max="4612" width="7" style="185" customWidth="1"/>
    <col min="4613" max="4613" width="8.453125" style="185" customWidth="1"/>
    <col min="4614" max="4614" width="7" style="185" customWidth="1"/>
    <col min="4615" max="4615" width="7.453125" style="185" customWidth="1"/>
    <col min="4616" max="4616" width="6.81640625" style="185" customWidth="1"/>
    <col min="4617" max="4617" width="7.1796875" style="185" customWidth="1"/>
    <col min="4618" max="4618" width="8.7265625" style="185" customWidth="1"/>
    <col min="4619" max="4864" width="9.1796875" style="185"/>
    <col min="4865" max="4865" width="3.26953125" style="185" customWidth="1"/>
    <col min="4866" max="4866" width="20.81640625" style="185" customWidth="1"/>
    <col min="4867" max="4868" width="7" style="185" customWidth="1"/>
    <col min="4869" max="4869" width="8.453125" style="185" customWidth="1"/>
    <col min="4870" max="4870" width="7" style="185" customWidth="1"/>
    <col min="4871" max="4871" width="7.453125" style="185" customWidth="1"/>
    <col min="4872" max="4872" width="6.81640625" style="185" customWidth="1"/>
    <col min="4873" max="4873" width="7.1796875" style="185" customWidth="1"/>
    <col min="4874" max="4874" width="8.7265625" style="185" customWidth="1"/>
    <col min="4875" max="5120" width="9.1796875" style="185"/>
    <col min="5121" max="5121" width="3.26953125" style="185" customWidth="1"/>
    <col min="5122" max="5122" width="20.81640625" style="185" customWidth="1"/>
    <col min="5123" max="5124" width="7" style="185" customWidth="1"/>
    <col min="5125" max="5125" width="8.453125" style="185" customWidth="1"/>
    <col min="5126" max="5126" width="7" style="185" customWidth="1"/>
    <col min="5127" max="5127" width="7.453125" style="185" customWidth="1"/>
    <col min="5128" max="5128" width="6.81640625" style="185" customWidth="1"/>
    <col min="5129" max="5129" width="7.1796875" style="185" customWidth="1"/>
    <col min="5130" max="5130" width="8.7265625" style="185" customWidth="1"/>
    <col min="5131" max="5376" width="9.1796875" style="185"/>
    <col min="5377" max="5377" width="3.26953125" style="185" customWidth="1"/>
    <col min="5378" max="5378" width="20.81640625" style="185" customWidth="1"/>
    <col min="5379" max="5380" width="7" style="185" customWidth="1"/>
    <col min="5381" max="5381" width="8.453125" style="185" customWidth="1"/>
    <col min="5382" max="5382" width="7" style="185" customWidth="1"/>
    <col min="5383" max="5383" width="7.453125" style="185" customWidth="1"/>
    <col min="5384" max="5384" width="6.81640625" style="185" customWidth="1"/>
    <col min="5385" max="5385" width="7.1796875" style="185" customWidth="1"/>
    <col min="5386" max="5386" width="8.7265625" style="185" customWidth="1"/>
    <col min="5387" max="5632" width="9.1796875" style="185"/>
    <col min="5633" max="5633" width="3.26953125" style="185" customWidth="1"/>
    <col min="5634" max="5634" width="20.81640625" style="185" customWidth="1"/>
    <col min="5635" max="5636" width="7" style="185" customWidth="1"/>
    <col min="5637" max="5637" width="8.453125" style="185" customWidth="1"/>
    <col min="5638" max="5638" width="7" style="185" customWidth="1"/>
    <col min="5639" max="5639" width="7.453125" style="185" customWidth="1"/>
    <col min="5640" max="5640" width="6.81640625" style="185" customWidth="1"/>
    <col min="5641" max="5641" width="7.1796875" style="185" customWidth="1"/>
    <col min="5642" max="5642" width="8.7265625" style="185" customWidth="1"/>
    <col min="5643" max="5888" width="9.1796875" style="185"/>
    <col min="5889" max="5889" width="3.26953125" style="185" customWidth="1"/>
    <col min="5890" max="5890" width="20.81640625" style="185" customWidth="1"/>
    <col min="5891" max="5892" width="7" style="185" customWidth="1"/>
    <col min="5893" max="5893" width="8.453125" style="185" customWidth="1"/>
    <col min="5894" max="5894" width="7" style="185" customWidth="1"/>
    <col min="5895" max="5895" width="7.453125" style="185" customWidth="1"/>
    <col min="5896" max="5896" width="6.81640625" style="185" customWidth="1"/>
    <col min="5897" max="5897" width="7.1796875" style="185" customWidth="1"/>
    <col min="5898" max="5898" width="8.7265625" style="185" customWidth="1"/>
    <col min="5899" max="6144" width="9.1796875" style="185"/>
    <col min="6145" max="6145" width="3.26953125" style="185" customWidth="1"/>
    <col min="6146" max="6146" width="20.81640625" style="185" customWidth="1"/>
    <col min="6147" max="6148" width="7" style="185" customWidth="1"/>
    <col min="6149" max="6149" width="8.453125" style="185" customWidth="1"/>
    <col min="6150" max="6150" width="7" style="185" customWidth="1"/>
    <col min="6151" max="6151" width="7.453125" style="185" customWidth="1"/>
    <col min="6152" max="6152" width="6.81640625" style="185" customWidth="1"/>
    <col min="6153" max="6153" width="7.1796875" style="185" customWidth="1"/>
    <col min="6154" max="6154" width="8.7265625" style="185" customWidth="1"/>
    <col min="6155" max="6400" width="9.1796875" style="185"/>
    <col min="6401" max="6401" width="3.26953125" style="185" customWidth="1"/>
    <col min="6402" max="6402" width="20.81640625" style="185" customWidth="1"/>
    <col min="6403" max="6404" width="7" style="185" customWidth="1"/>
    <col min="6405" max="6405" width="8.453125" style="185" customWidth="1"/>
    <col min="6406" max="6406" width="7" style="185" customWidth="1"/>
    <col min="6407" max="6407" width="7.453125" style="185" customWidth="1"/>
    <col min="6408" max="6408" width="6.81640625" style="185" customWidth="1"/>
    <col min="6409" max="6409" width="7.1796875" style="185" customWidth="1"/>
    <col min="6410" max="6410" width="8.7265625" style="185" customWidth="1"/>
    <col min="6411" max="6656" width="9.1796875" style="185"/>
    <col min="6657" max="6657" width="3.26953125" style="185" customWidth="1"/>
    <col min="6658" max="6658" width="20.81640625" style="185" customWidth="1"/>
    <col min="6659" max="6660" width="7" style="185" customWidth="1"/>
    <col min="6661" max="6661" width="8.453125" style="185" customWidth="1"/>
    <col min="6662" max="6662" width="7" style="185" customWidth="1"/>
    <col min="6663" max="6663" width="7.453125" style="185" customWidth="1"/>
    <col min="6664" max="6664" width="6.81640625" style="185" customWidth="1"/>
    <col min="6665" max="6665" width="7.1796875" style="185" customWidth="1"/>
    <col min="6666" max="6666" width="8.7265625" style="185" customWidth="1"/>
    <col min="6667" max="6912" width="9.1796875" style="185"/>
    <col min="6913" max="6913" width="3.26953125" style="185" customWidth="1"/>
    <col min="6914" max="6914" width="20.81640625" style="185" customWidth="1"/>
    <col min="6915" max="6916" width="7" style="185" customWidth="1"/>
    <col min="6917" max="6917" width="8.453125" style="185" customWidth="1"/>
    <col min="6918" max="6918" width="7" style="185" customWidth="1"/>
    <col min="6919" max="6919" width="7.453125" style="185" customWidth="1"/>
    <col min="6920" max="6920" width="6.81640625" style="185" customWidth="1"/>
    <col min="6921" max="6921" width="7.1796875" style="185" customWidth="1"/>
    <col min="6922" max="6922" width="8.7265625" style="185" customWidth="1"/>
    <col min="6923" max="7168" width="9.1796875" style="185"/>
    <col min="7169" max="7169" width="3.26953125" style="185" customWidth="1"/>
    <col min="7170" max="7170" width="20.81640625" style="185" customWidth="1"/>
    <col min="7171" max="7172" width="7" style="185" customWidth="1"/>
    <col min="7173" max="7173" width="8.453125" style="185" customWidth="1"/>
    <col min="7174" max="7174" width="7" style="185" customWidth="1"/>
    <col min="7175" max="7175" width="7.453125" style="185" customWidth="1"/>
    <col min="7176" max="7176" width="6.81640625" style="185" customWidth="1"/>
    <col min="7177" max="7177" width="7.1796875" style="185" customWidth="1"/>
    <col min="7178" max="7178" width="8.7265625" style="185" customWidth="1"/>
    <col min="7179" max="7424" width="9.1796875" style="185"/>
    <col min="7425" max="7425" width="3.26953125" style="185" customWidth="1"/>
    <col min="7426" max="7426" width="20.81640625" style="185" customWidth="1"/>
    <col min="7427" max="7428" width="7" style="185" customWidth="1"/>
    <col min="7429" max="7429" width="8.453125" style="185" customWidth="1"/>
    <col min="7430" max="7430" width="7" style="185" customWidth="1"/>
    <col min="7431" max="7431" width="7.453125" style="185" customWidth="1"/>
    <col min="7432" max="7432" width="6.81640625" style="185" customWidth="1"/>
    <col min="7433" max="7433" width="7.1796875" style="185" customWidth="1"/>
    <col min="7434" max="7434" width="8.7265625" style="185" customWidth="1"/>
    <col min="7435" max="7680" width="9.1796875" style="185"/>
    <col min="7681" max="7681" width="3.26953125" style="185" customWidth="1"/>
    <col min="7682" max="7682" width="20.81640625" style="185" customWidth="1"/>
    <col min="7683" max="7684" width="7" style="185" customWidth="1"/>
    <col min="7685" max="7685" width="8.453125" style="185" customWidth="1"/>
    <col min="7686" max="7686" width="7" style="185" customWidth="1"/>
    <col min="7687" max="7687" width="7.453125" style="185" customWidth="1"/>
    <col min="7688" max="7688" width="6.81640625" style="185" customWidth="1"/>
    <col min="7689" max="7689" width="7.1796875" style="185" customWidth="1"/>
    <col min="7690" max="7690" width="8.7265625" style="185" customWidth="1"/>
    <col min="7691" max="7936" width="9.1796875" style="185"/>
    <col min="7937" max="7937" width="3.26953125" style="185" customWidth="1"/>
    <col min="7938" max="7938" width="20.81640625" style="185" customWidth="1"/>
    <col min="7939" max="7940" width="7" style="185" customWidth="1"/>
    <col min="7941" max="7941" width="8.453125" style="185" customWidth="1"/>
    <col min="7942" max="7942" width="7" style="185" customWidth="1"/>
    <col min="7943" max="7943" width="7.453125" style="185" customWidth="1"/>
    <col min="7944" max="7944" width="6.81640625" style="185" customWidth="1"/>
    <col min="7945" max="7945" width="7.1796875" style="185" customWidth="1"/>
    <col min="7946" max="7946" width="8.7265625" style="185" customWidth="1"/>
    <col min="7947" max="8192" width="9.1796875" style="185"/>
    <col min="8193" max="8193" width="3.26953125" style="185" customWidth="1"/>
    <col min="8194" max="8194" width="20.81640625" style="185" customWidth="1"/>
    <col min="8195" max="8196" width="7" style="185" customWidth="1"/>
    <col min="8197" max="8197" width="8.453125" style="185" customWidth="1"/>
    <col min="8198" max="8198" width="7" style="185" customWidth="1"/>
    <col min="8199" max="8199" width="7.453125" style="185" customWidth="1"/>
    <col min="8200" max="8200" width="6.81640625" style="185" customWidth="1"/>
    <col min="8201" max="8201" width="7.1796875" style="185" customWidth="1"/>
    <col min="8202" max="8202" width="8.7265625" style="185" customWidth="1"/>
    <col min="8203" max="8448" width="9.1796875" style="185"/>
    <col min="8449" max="8449" width="3.26953125" style="185" customWidth="1"/>
    <col min="8450" max="8450" width="20.81640625" style="185" customWidth="1"/>
    <col min="8451" max="8452" width="7" style="185" customWidth="1"/>
    <col min="8453" max="8453" width="8.453125" style="185" customWidth="1"/>
    <col min="8454" max="8454" width="7" style="185" customWidth="1"/>
    <col min="8455" max="8455" width="7.453125" style="185" customWidth="1"/>
    <col min="8456" max="8456" width="6.81640625" style="185" customWidth="1"/>
    <col min="8457" max="8457" width="7.1796875" style="185" customWidth="1"/>
    <col min="8458" max="8458" width="8.7265625" style="185" customWidth="1"/>
    <col min="8459" max="8704" width="9.1796875" style="185"/>
    <col min="8705" max="8705" width="3.26953125" style="185" customWidth="1"/>
    <col min="8706" max="8706" width="20.81640625" style="185" customWidth="1"/>
    <col min="8707" max="8708" width="7" style="185" customWidth="1"/>
    <col min="8709" max="8709" width="8.453125" style="185" customWidth="1"/>
    <col min="8710" max="8710" width="7" style="185" customWidth="1"/>
    <col min="8711" max="8711" width="7.453125" style="185" customWidth="1"/>
    <col min="8712" max="8712" width="6.81640625" style="185" customWidth="1"/>
    <col min="8713" max="8713" width="7.1796875" style="185" customWidth="1"/>
    <col min="8714" max="8714" width="8.7265625" style="185" customWidth="1"/>
    <col min="8715" max="8960" width="9.1796875" style="185"/>
    <col min="8961" max="8961" width="3.26953125" style="185" customWidth="1"/>
    <col min="8962" max="8962" width="20.81640625" style="185" customWidth="1"/>
    <col min="8963" max="8964" width="7" style="185" customWidth="1"/>
    <col min="8965" max="8965" width="8.453125" style="185" customWidth="1"/>
    <col min="8966" max="8966" width="7" style="185" customWidth="1"/>
    <col min="8967" max="8967" width="7.453125" style="185" customWidth="1"/>
    <col min="8968" max="8968" width="6.81640625" style="185" customWidth="1"/>
    <col min="8969" max="8969" width="7.1796875" style="185" customWidth="1"/>
    <col min="8970" max="8970" width="8.7265625" style="185" customWidth="1"/>
    <col min="8971" max="9216" width="9.1796875" style="185"/>
    <col min="9217" max="9217" width="3.26953125" style="185" customWidth="1"/>
    <col min="9218" max="9218" width="20.81640625" style="185" customWidth="1"/>
    <col min="9219" max="9220" width="7" style="185" customWidth="1"/>
    <col min="9221" max="9221" width="8.453125" style="185" customWidth="1"/>
    <col min="9222" max="9222" width="7" style="185" customWidth="1"/>
    <col min="9223" max="9223" width="7.453125" style="185" customWidth="1"/>
    <col min="9224" max="9224" width="6.81640625" style="185" customWidth="1"/>
    <col min="9225" max="9225" width="7.1796875" style="185" customWidth="1"/>
    <col min="9226" max="9226" width="8.7265625" style="185" customWidth="1"/>
    <col min="9227" max="9472" width="9.1796875" style="185"/>
    <col min="9473" max="9473" width="3.26953125" style="185" customWidth="1"/>
    <col min="9474" max="9474" width="20.81640625" style="185" customWidth="1"/>
    <col min="9475" max="9476" width="7" style="185" customWidth="1"/>
    <col min="9477" max="9477" width="8.453125" style="185" customWidth="1"/>
    <col min="9478" max="9478" width="7" style="185" customWidth="1"/>
    <col min="9479" max="9479" width="7.453125" style="185" customWidth="1"/>
    <col min="9480" max="9480" width="6.81640625" style="185" customWidth="1"/>
    <col min="9481" max="9481" width="7.1796875" style="185" customWidth="1"/>
    <col min="9482" max="9482" width="8.7265625" style="185" customWidth="1"/>
    <col min="9483" max="9728" width="9.1796875" style="185"/>
    <col min="9729" max="9729" width="3.26953125" style="185" customWidth="1"/>
    <col min="9730" max="9730" width="20.81640625" style="185" customWidth="1"/>
    <col min="9731" max="9732" width="7" style="185" customWidth="1"/>
    <col min="9733" max="9733" width="8.453125" style="185" customWidth="1"/>
    <col min="9734" max="9734" width="7" style="185" customWidth="1"/>
    <col min="9735" max="9735" width="7.453125" style="185" customWidth="1"/>
    <col min="9736" max="9736" width="6.81640625" style="185" customWidth="1"/>
    <col min="9737" max="9737" width="7.1796875" style="185" customWidth="1"/>
    <col min="9738" max="9738" width="8.7265625" style="185" customWidth="1"/>
    <col min="9739" max="9984" width="9.1796875" style="185"/>
    <col min="9985" max="9985" width="3.26953125" style="185" customWidth="1"/>
    <col min="9986" max="9986" width="20.81640625" style="185" customWidth="1"/>
    <col min="9987" max="9988" width="7" style="185" customWidth="1"/>
    <col min="9989" max="9989" width="8.453125" style="185" customWidth="1"/>
    <col min="9990" max="9990" width="7" style="185" customWidth="1"/>
    <col min="9991" max="9991" width="7.453125" style="185" customWidth="1"/>
    <col min="9992" max="9992" width="6.81640625" style="185" customWidth="1"/>
    <col min="9993" max="9993" width="7.1796875" style="185" customWidth="1"/>
    <col min="9994" max="9994" width="8.7265625" style="185" customWidth="1"/>
    <col min="9995" max="10240" width="9.1796875" style="185"/>
    <col min="10241" max="10241" width="3.26953125" style="185" customWidth="1"/>
    <col min="10242" max="10242" width="20.81640625" style="185" customWidth="1"/>
    <col min="10243" max="10244" width="7" style="185" customWidth="1"/>
    <col min="10245" max="10245" width="8.453125" style="185" customWidth="1"/>
    <col min="10246" max="10246" width="7" style="185" customWidth="1"/>
    <col min="10247" max="10247" width="7.453125" style="185" customWidth="1"/>
    <col min="10248" max="10248" width="6.81640625" style="185" customWidth="1"/>
    <col min="10249" max="10249" width="7.1796875" style="185" customWidth="1"/>
    <col min="10250" max="10250" width="8.7265625" style="185" customWidth="1"/>
    <col min="10251" max="10496" width="9.1796875" style="185"/>
    <col min="10497" max="10497" width="3.26953125" style="185" customWidth="1"/>
    <col min="10498" max="10498" width="20.81640625" style="185" customWidth="1"/>
    <col min="10499" max="10500" width="7" style="185" customWidth="1"/>
    <col min="10501" max="10501" width="8.453125" style="185" customWidth="1"/>
    <col min="10502" max="10502" width="7" style="185" customWidth="1"/>
    <col min="10503" max="10503" width="7.453125" style="185" customWidth="1"/>
    <col min="10504" max="10504" width="6.81640625" style="185" customWidth="1"/>
    <col min="10505" max="10505" width="7.1796875" style="185" customWidth="1"/>
    <col min="10506" max="10506" width="8.7265625" style="185" customWidth="1"/>
    <col min="10507" max="10752" width="9.1796875" style="185"/>
    <col min="10753" max="10753" width="3.26953125" style="185" customWidth="1"/>
    <col min="10754" max="10754" width="20.81640625" style="185" customWidth="1"/>
    <col min="10755" max="10756" width="7" style="185" customWidth="1"/>
    <col min="10757" max="10757" width="8.453125" style="185" customWidth="1"/>
    <col min="10758" max="10758" width="7" style="185" customWidth="1"/>
    <col min="10759" max="10759" width="7.453125" style="185" customWidth="1"/>
    <col min="10760" max="10760" width="6.81640625" style="185" customWidth="1"/>
    <col min="10761" max="10761" width="7.1796875" style="185" customWidth="1"/>
    <col min="10762" max="10762" width="8.7265625" style="185" customWidth="1"/>
    <col min="10763" max="11008" width="9.1796875" style="185"/>
    <col min="11009" max="11009" width="3.26953125" style="185" customWidth="1"/>
    <col min="11010" max="11010" width="20.81640625" style="185" customWidth="1"/>
    <col min="11011" max="11012" width="7" style="185" customWidth="1"/>
    <col min="11013" max="11013" width="8.453125" style="185" customWidth="1"/>
    <col min="11014" max="11014" width="7" style="185" customWidth="1"/>
    <col min="11015" max="11015" width="7.453125" style="185" customWidth="1"/>
    <col min="11016" max="11016" width="6.81640625" style="185" customWidth="1"/>
    <col min="11017" max="11017" width="7.1796875" style="185" customWidth="1"/>
    <col min="11018" max="11018" width="8.7265625" style="185" customWidth="1"/>
    <col min="11019" max="11264" width="9.1796875" style="185"/>
    <col min="11265" max="11265" width="3.26953125" style="185" customWidth="1"/>
    <col min="11266" max="11266" width="20.81640625" style="185" customWidth="1"/>
    <col min="11267" max="11268" width="7" style="185" customWidth="1"/>
    <col min="11269" max="11269" width="8.453125" style="185" customWidth="1"/>
    <col min="11270" max="11270" width="7" style="185" customWidth="1"/>
    <col min="11271" max="11271" width="7.453125" style="185" customWidth="1"/>
    <col min="11272" max="11272" width="6.81640625" style="185" customWidth="1"/>
    <col min="11273" max="11273" width="7.1796875" style="185" customWidth="1"/>
    <col min="11274" max="11274" width="8.7265625" style="185" customWidth="1"/>
    <col min="11275" max="11520" width="9.1796875" style="185"/>
    <col min="11521" max="11521" width="3.26953125" style="185" customWidth="1"/>
    <col min="11522" max="11522" width="20.81640625" style="185" customWidth="1"/>
    <col min="11523" max="11524" width="7" style="185" customWidth="1"/>
    <col min="11525" max="11525" width="8.453125" style="185" customWidth="1"/>
    <col min="11526" max="11526" width="7" style="185" customWidth="1"/>
    <col min="11527" max="11527" width="7.453125" style="185" customWidth="1"/>
    <col min="11528" max="11528" width="6.81640625" style="185" customWidth="1"/>
    <col min="11529" max="11529" width="7.1796875" style="185" customWidth="1"/>
    <col min="11530" max="11530" width="8.7265625" style="185" customWidth="1"/>
    <col min="11531" max="11776" width="9.1796875" style="185"/>
    <col min="11777" max="11777" width="3.26953125" style="185" customWidth="1"/>
    <col min="11778" max="11778" width="20.81640625" style="185" customWidth="1"/>
    <col min="11779" max="11780" width="7" style="185" customWidth="1"/>
    <col min="11781" max="11781" width="8.453125" style="185" customWidth="1"/>
    <col min="11782" max="11782" width="7" style="185" customWidth="1"/>
    <col min="11783" max="11783" width="7.453125" style="185" customWidth="1"/>
    <col min="11784" max="11784" width="6.81640625" style="185" customWidth="1"/>
    <col min="11785" max="11785" width="7.1796875" style="185" customWidth="1"/>
    <col min="11786" max="11786" width="8.7265625" style="185" customWidth="1"/>
    <col min="11787" max="12032" width="9.1796875" style="185"/>
    <col min="12033" max="12033" width="3.26953125" style="185" customWidth="1"/>
    <col min="12034" max="12034" width="20.81640625" style="185" customWidth="1"/>
    <col min="12035" max="12036" width="7" style="185" customWidth="1"/>
    <col min="12037" max="12037" width="8.453125" style="185" customWidth="1"/>
    <col min="12038" max="12038" width="7" style="185" customWidth="1"/>
    <col min="12039" max="12039" width="7.453125" style="185" customWidth="1"/>
    <col min="12040" max="12040" width="6.81640625" style="185" customWidth="1"/>
    <col min="12041" max="12041" width="7.1796875" style="185" customWidth="1"/>
    <col min="12042" max="12042" width="8.7265625" style="185" customWidth="1"/>
    <col min="12043" max="12288" width="9.1796875" style="185"/>
    <col min="12289" max="12289" width="3.26953125" style="185" customWidth="1"/>
    <col min="12290" max="12290" width="20.81640625" style="185" customWidth="1"/>
    <col min="12291" max="12292" width="7" style="185" customWidth="1"/>
    <col min="12293" max="12293" width="8.453125" style="185" customWidth="1"/>
    <col min="12294" max="12294" width="7" style="185" customWidth="1"/>
    <col min="12295" max="12295" width="7.453125" style="185" customWidth="1"/>
    <col min="12296" max="12296" width="6.81640625" style="185" customWidth="1"/>
    <col min="12297" max="12297" width="7.1796875" style="185" customWidth="1"/>
    <col min="12298" max="12298" width="8.7265625" style="185" customWidth="1"/>
    <col min="12299" max="12544" width="9.1796875" style="185"/>
    <col min="12545" max="12545" width="3.26953125" style="185" customWidth="1"/>
    <col min="12546" max="12546" width="20.81640625" style="185" customWidth="1"/>
    <col min="12547" max="12548" width="7" style="185" customWidth="1"/>
    <col min="12549" max="12549" width="8.453125" style="185" customWidth="1"/>
    <col min="12550" max="12550" width="7" style="185" customWidth="1"/>
    <col min="12551" max="12551" width="7.453125" style="185" customWidth="1"/>
    <col min="12552" max="12552" width="6.81640625" style="185" customWidth="1"/>
    <col min="12553" max="12553" width="7.1796875" style="185" customWidth="1"/>
    <col min="12554" max="12554" width="8.7265625" style="185" customWidth="1"/>
    <col min="12555" max="12800" width="9.1796875" style="185"/>
    <col min="12801" max="12801" width="3.26953125" style="185" customWidth="1"/>
    <col min="12802" max="12802" width="20.81640625" style="185" customWidth="1"/>
    <col min="12803" max="12804" width="7" style="185" customWidth="1"/>
    <col min="12805" max="12805" width="8.453125" style="185" customWidth="1"/>
    <col min="12806" max="12806" width="7" style="185" customWidth="1"/>
    <col min="12807" max="12807" width="7.453125" style="185" customWidth="1"/>
    <col min="12808" max="12808" width="6.81640625" style="185" customWidth="1"/>
    <col min="12809" max="12809" width="7.1796875" style="185" customWidth="1"/>
    <col min="12810" max="12810" width="8.7265625" style="185" customWidth="1"/>
    <col min="12811" max="13056" width="9.1796875" style="185"/>
    <col min="13057" max="13057" width="3.26953125" style="185" customWidth="1"/>
    <col min="13058" max="13058" width="20.81640625" style="185" customWidth="1"/>
    <col min="13059" max="13060" width="7" style="185" customWidth="1"/>
    <col min="13061" max="13061" width="8.453125" style="185" customWidth="1"/>
    <col min="13062" max="13062" width="7" style="185" customWidth="1"/>
    <col min="13063" max="13063" width="7.453125" style="185" customWidth="1"/>
    <col min="13064" max="13064" width="6.81640625" style="185" customWidth="1"/>
    <col min="13065" max="13065" width="7.1796875" style="185" customWidth="1"/>
    <col min="13066" max="13066" width="8.7265625" style="185" customWidth="1"/>
    <col min="13067" max="13312" width="9.1796875" style="185"/>
    <col min="13313" max="13313" width="3.26953125" style="185" customWidth="1"/>
    <col min="13314" max="13314" width="20.81640625" style="185" customWidth="1"/>
    <col min="13315" max="13316" width="7" style="185" customWidth="1"/>
    <col min="13317" max="13317" width="8.453125" style="185" customWidth="1"/>
    <col min="13318" max="13318" width="7" style="185" customWidth="1"/>
    <col min="13319" max="13319" width="7.453125" style="185" customWidth="1"/>
    <col min="13320" max="13320" width="6.81640625" style="185" customWidth="1"/>
    <col min="13321" max="13321" width="7.1796875" style="185" customWidth="1"/>
    <col min="13322" max="13322" width="8.7265625" style="185" customWidth="1"/>
    <col min="13323" max="13568" width="9.1796875" style="185"/>
    <col min="13569" max="13569" width="3.26953125" style="185" customWidth="1"/>
    <col min="13570" max="13570" width="20.81640625" style="185" customWidth="1"/>
    <col min="13571" max="13572" width="7" style="185" customWidth="1"/>
    <col min="13573" max="13573" width="8.453125" style="185" customWidth="1"/>
    <col min="13574" max="13574" width="7" style="185" customWidth="1"/>
    <col min="13575" max="13575" width="7.453125" style="185" customWidth="1"/>
    <col min="13576" max="13576" width="6.81640625" style="185" customWidth="1"/>
    <col min="13577" max="13577" width="7.1796875" style="185" customWidth="1"/>
    <col min="13578" max="13578" width="8.7265625" style="185" customWidth="1"/>
    <col min="13579" max="13824" width="9.1796875" style="185"/>
    <col min="13825" max="13825" width="3.26953125" style="185" customWidth="1"/>
    <col min="13826" max="13826" width="20.81640625" style="185" customWidth="1"/>
    <col min="13827" max="13828" width="7" style="185" customWidth="1"/>
    <col min="13829" max="13829" width="8.453125" style="185" customWidth="1"/>
    <col min="13830" max="13830" width="7" style="185" customWidth="1"/>
    <col min="13831" max="13831" width="7.453125" style="185" customWidth="1"/>
    <col min="13832" max="13832" width="6.81640625" style="185" customWidth="1"/>
    <col min="13833" max="13833" width="7.1796875" style="185" customWidth="1"/>
    <col min="13834" max="13834" width="8.7265625" style="185" customWidth="1"/>
    <col min="13835" max="14080" width="9.1796875" style="185"/>
    <col min="14081" max="14081" width="3.26953125" style="185" customWidth="1"/>
    <col min="14082" max="14082" width="20.81640625" style="185" customWidth="1"/>
    <col min="14083" max="14084" width="7" style="185" customWidth="1"/>
    <col min="14085" max="14085" width="8.453125" style="185" customWidth="1"/>
    <col min="14086" max="14086" width="7" style="185" customWidth="1"/>
    <col min="14087" max="14087" width="7.453125" style="185" customWidth="1"/>
    <col min="14088" max="14088" width="6.81640625" style="185" customWidth="1"/>
    <col min="14089" max="14089" width="7.1796875" style="185" customWidth="1"/>
    <col min="14090" max="14090" width="8.7265625" style="185" customWidth="1"/>
    <col min="14091" max="14336" width="9.1796875" style="185"/>
    <col min="14337" max="14337" width="3.26953125" style="185" customWidth="1"/>
    <col min="14338" max="14338" width="20.81640625" style="185" customWidth="1"/>
    <col min="14339" max="14340" width="7" style="185" customWidth="1"/>
    <col min="14341" max="14341" width="8.453125" style="185" customWidth="1"/>
    <col min="14342" max="14342" width="7" style="185" customWidth="1"/>
    <col min="14343" max="14343" width="7.453125" style="185" customWidth="1"/>
    <col min="14344" max="14344" width="6.81640625" style="185" customWidth="1"/>
    <col min="14345" max="14345" width="7.1796875" style="185" customWidth="1"/>
    <col min="14346" max="14346" width="8.7265625" style="185" customWidth="1"/>
    <col min="14347" max="14592" width="9.1796875" style="185"/>
    <col min="14593" max="14593" width="3.26953125" style="185" customWidth="1"/>
    <col min="14594" max="14594" width="20.81640625" style="185" customWidth="1"/>
    <col min="14595" max="14596" width="7" style="185" customWidth="1"/>
    <col min="14597" max="14597" width="8.453125" style="185" customWidth="1"/>
    <col min="14598" max="14598" width="7" style="185" customWidth="1"/>
    <col min="14599" max="14599" width="7.453125" style="185" customWidth="1"/>
    <col min="14600" max="14600" width="6.81640625" style="185" customWidth="1"/>
    <col min="14601" max="14601" width="7.1796875" style="185" customWidth="1"/>
    <col min="14602" max="14602" width="8.7265625" style="185" customWidth="1"/>
    <col min="14603" max="14848" width="9.1796875" style="185"/>
    <col min="14849" max="14849" width="3.26953125" style="185" customWidth="1"/>
    <col min="14850" max="14850" width="20.81640625" style="185" customWidth="1"/>
    <col min="14851" max="14852" width="7" style="185" customWidth="1"/>
    <col min="14853" max="14853" width="8.453125" style="185" customWidth="1"/>
    <col min="14854" max="14854" width="7" style="185" customWidth="1"/>
    <col min="14855" max="14855" width="7.453125" style="185" customWidth="1"/>
    <col min="14856" max="14856" width="6.81640625" style="185" customWidth="1"/>
    <col min="14857" max="14857" width="7.1796875" style="185" customWidth="1"/>
    <col min="14858" max="14858" width="8.7265625" style="185" customWidth="1"/>
    <col min="14859" max="15104" width="9.1796875" style="185"/>
    <col min="15105" max="15105" width="3.26953125" style="185" customWidth="1"/>
    <col min="15106" max="15106" width="20.81640625" style="185" customWidth="1"/>
    <col min="15107" max="15108" width="7" style="185" customWidth="1"/>
    <col min="15109" max="15109" width="8.453125" style="185" customWidth="1"/>
    <col min="15110" max="15110" width="7" style="185" customWidth="1"/>
    <col min="15111" max="15111" width="7.453125" style="185" customWidth="1"/>
    <col min="15112" max="15112" width="6.81640625" style="185" customWidth="1"/>
    <col min="15113" max="15113" width="7.1796875" style="185" customWidth="1"/>
    <col min="15114" max="15114" width="8.7265625" style="185" customWidth="1"/>
    <col min="15115" max="15360" width="9.1796875" style="185"/>
    <col min="15361" max="15361" width="3.26953125" style="185" customWidth="1"/>
    <col min="15362" max="15362" width="20.81640625" style="185" customWidth="1"/>
    <col min="15363" max="15364" width="7" style="185" customWidth="1"/>
    <col min="15365" max="15365" width="8.453125" style="185" customWidth="1"/>
    <col min="15366" max="15366" width="7" style="185" customWidth="1"/>
    <col min="15367" max="15367" width="7.453125" style="185" customWidth="1"/>
    <col min="15368" max="15368" width="6.81640625" style="185" customWidth="1"/>
    <col min="15369" max="15369" width="7.1796875" style="185" customWidth="1"/>
    <col min="15370" max="15370" width="8.7265625" style="185" customWidth="1"/>
    <col min="15371" max="15616" width="9.1796875" style="185"/>
    <col min="15617" max="15617" width="3.26953125" style="185" customWidth="1"/>
    <col min="15618" max="15618" width="20.81640625" style="185" customWidth="1"/>
    <col min="15619" max="15620" width="7" style="185" customWidth="1"/>
    <col min="15621" max="15621" width="8.453125" style="185" customWidth="1"/>
    <col min="15622" max="15622" width="7" style="185" customWidth="1"/>
    <col min="15623" max="15623" width="7.453125" style="185" customWidth="1"/>
    <col min="15624" max="15624" width="6.81640625" style="185" customWidth="1"/>
    <col min="15625" max="15625" width="7.1796875" style="185" customWidth="1"/>
    <col min="15626" max="15626" width="8.7265625" style="185" customWidth="1"/>
    <col min="15627" max="15872" width="9.1796875" style="185"/>
    <col min="15873" max="15873" width="3.26953125" style="185" customWidth="1"/>
    <col min="15874" max="15874" width="20.81640625" style="185" customWidth="1"/>
    <col min="15875" max="15876" width="7" style="185" customWidth="1"/>
    <col min="15877" max="15877" width="8.453125" style="185" customWidth="1"/>
    <col min="15878" max="15878" width="7" style="185" customWidth="1"/>
    <col min="15879" max="15879" width="7.453125" style="185" customWidth="1"/>
    <col min="15880" max="15880" width="6.81640625" style="185" customWidth="1"/>
    <col min="15881" max="15881" width="7.1796875" style="185" customWidth="1"/>
    <col min="15882" max="15882" width="8.7265625" style="185" customWidth="1"/>
    <col min="15883" max="16128" width="9.1796875" style="185"/>
    <col min="16129" max="16129" width="3.26953125" style="185" customWidth="1"/>
    <col min="16130" max="16130" width="20.81640625" style="185" customWidth="1"/>
    <col min="16131" max="16132" width="7" style="185" customWidth="1"/>
    <col min="16133" max="16133" width="8.453125" style="185" customWidth="1"/>
    <col min="16134" max="16134" width="7" style="185" customWidth="1"/>
    <col min="16135" max="16135" width="7.453125" style="185" customWidth="1"/>
    <col min="16136" max="16136" width="6.81640625" style="185" customWidth="1"/>
    <col min="16137" max="16137" width="7.1796875" style="185" customWidth="1"/>
    <col min="16138" max="16138" width="8.7265625" style="185" customWidth="1"/>
    <col min="16139" max="16384" width="9.1796875" style="185"/>
  </cols>
  <sheetData>
    <row r="2" spans="2:11" ht="14.5">
      <c r="B2" s="527" t="s">
        <v>257</v>
      </c>
      <c r="C2" s="528"/>
      <c r="D2" s="528"/>
      <c r="E2" s="528"/>
      <c r="F2" s="528"/>
      <c r="G2" s="528"/>
      <c r="H2" s="528"/>
      <c r="I2" s="528"/>
      <c r="J2" s="528"/>
    </row>
    <row r="3" spans="2:11">
      <c r="B3" s="197"/>
      <c r="J3" s="186" t="s">
        <v>258</v>
      </c>
      <c r="K3" s="185"/>
    </row>
    <row r="4" spans="2:11" ht="42" customHeight="1">
      <c r="B4" s="449" t="s">
        <v>9</v>
      </c>
      <c r="C4" s="450" t="s">
        <v>259</v>
      </c>
      <c r="D4" s="451" t="s">
        <v>260</v>
      </c>
      <c r="E4" s="452" t="s">
        <v>261</v>
      </c>
      <c r="F4" s="453" t="s">
        <v>262</v>
      </c>
      <c r="G4" s="191" t="s">
        <v>263</v>
      </c>
      <c r="H4" s="454" t="s">
        <v>199</v>
      </c>
      <c r="I4" s="190" t="s">
        <v>200</v>
      </c>
      <c r="J4" s="191" t="s">
        <v>264</v>
      </c>
      <c r="K4" s="185"/>
    </row>
    <row r="5" spans="2:11" ht="13.5">
      <c r="B5" s="281" t="s">
        <v>202</v>
      </c>
      <c r="C5" s="282"/>
      <c r="D5" s="282"/>
      <c r="E5" s="282"/>
      <c r="F5" s="282"/>
      <c r="G5" s="282"/>
      <c r="H5" s="282"/>
      <c r="I5" s="282"/>
      <c r="J5" s="283"/>
      <c r="K5" s="185"/>
    </row>
    <row r="6" spans="2:11">
      <c r="B6" s="455" t="s">
        <v>10</v>
      </c>
      <c r="C6" s="31">
        <v>3690</v>
      </c>
      <c r="D6" s="208">
        <v>5711.3</v>
      </c>
      <c r="E6" s="456">
        <v>64.608758076094759</v>
      </c>
      <c r="F6" s="31">
        <v>5594.5858428161537</v>
      </c>
      <c r="G6" s="457">
        <v>5.8546493677307536</v>
      </c>
      <c r="H6" s="458">
        <v>5472.5096080871426</v>
      </c>
      <c r="I6" s="208">
        <v>5444.578385714286</v>
      </c>
      <c r="J6" s="196">
        <v>99.489608527473749</v>
      </c>
      <c r="K6" s="185"/>
    </row>
    <row r="7" spans="2:11">
      <c r="B7" s="455" t="s">
        <v>11</v>
      </c>
      <c r="C7" s="31">
        <v>1962</v>
      </c>
      <c r="D7" s="208">
        <v>4007.5</v>
      </c>
      <c r="E7" s="456">
        <v>48.958203368683719</v>
      </c>
      <c r="F7" s="31">
        <v>3544.510530583846</v>
      </c>
      <c r="G7" s="457">
        <v>3.7092765970236354</v>
      </c>
      <c r="H7" s="458">
        <v>3573.3767853700001</v>
      </c>
      <c r="I7" s="208">
        <v>3289.571342857143</v>
      </c>
      <c r="J7" s="196">
        <v>92.057780089835362</v>
      </c>
      <c r="K7" s="185"/>
    </row>
    <row r="8" spans="2:11">
      <c r="B8" s="455" t="s">
        <v>12</v>
      </c>
      <c r="C8" s="31">
        <v>2447</v>
      </c>
      <c r="D8" s="208">
        <v>3765.3</v>
      </c>
      <c r="E8" s="456">
        <v>64.988181552598718</v>
      </c>
      <c r="F8" s="31">
        <v>3443.1771079276923</v>
      </c>
      <c r="G8" s="457">
        <v>3.6032327046690931</v>
      </c>
      <c r="H8" s="458">
        <v>3806.3367290085712</v>
      </c>
      <c r="I8" s="208">
        <v>2937.7064714285721</v>
      </c>
      <c r="J8" s="196">
        <v>77.179363797215871</v>
      </c>
      <c r="K8" s="185"/>
    </row>
    <row r="9" spans="2:11">
      <c r="B9" s="455" t="s">
        <v>13</v>
      </c>
      <c r="C9" s="31">
        <v>2911</v>
      </c>
      <c r="D9" s="208">
        <v>4422.7</v>
      </c>
      <c r="E9" s="456">
        <v>65.819522011440981</v>
      </c>
      <c r="F9" s="31">
        <v>4084.5465415107692</v>
      </c>
      <c r="G9" s="457">
        <v>4.2744161048899825</v>
      </c>
      <c r="H9" s="458">
        <v>4024.5872913771427</v>
      </c>
      <c r="I9" s="208">
        <v>3976.8562857142861</v>
      </c>
      <c r="J9" s="196">
        <v>98.814014898741974</v>
      </c>
      <c r="K9" s="185"/>
    </row>
    <row r="10" spans="2:11">
      <c r="B10" s="455" t="s">
        <v>14</v>
      </c>
      <c r="C10" s="31">
        <v>838</v>
      </c>
      <c r="D10" s="208">
        <v>3600.6</v>
      </c>
      <c r="E10" s="456">
        <v>23.273898794645337</v>
      </c>
      <c r="F10" s="31">
        <v>2462.850563575385</v>
      </c>
      <c r="G10" s="457">
        <v>2.5773358207323143</v>
      </c>
      <c r="H10" s="458">
        <v>2202.4693180685713</v>
      </c>
      <c r="I10" s="208">
        <v>2491.1103000000003</v>
      </c>
      <c r="J10" s="196">
        <v>113.10533497849356</v>
      </c>
      <c r="K10" s="185"/>
    </row>
    <row r="11" spans="2:11">
      <c r="B11" s="455" t="s">
        <v>15</v>
      </c>
      <c r="C11" s="31">
        <v>14198</v>
      </c>
      <c r="D11" s="208">
        <v>44565.4</v>
      </c>
      <c r="E11" s="456">
        <v>31.858796285907903</v>
      </c>
      <c r="F11" s="31">
        <v>35390.253254070005</v>
      </c>
      <c r="G11" s="457">
        <v>37.035364128665314</v>
      </c>
      <c r="H11" s="458">
        <v>33002.415643272856</v>
      </c>
      <c r="I11" s="208">
        <v>34750.626114285718</v>
      </c>
      <c r="J11" s="196">
        <v>105.29721972448769</v>
      </c>
      <c r="K11" s="185"/>
    </row>
    <row r="12" spans="2:11">
      <c r="B12" s="455" t="s">
        <v>16</v>
      </c>
      <c r="C12" s="31">
        <v>18812</v>
      </c>
      <c r="D12" s="208">
        <v>58871.7</v>
      </c>
      <c r="E12" s="456">
        <v>31.954232678859285</v>
      </c>
      <c r="F12" s="31">
        <v>41038.445922066152</v>
      </c>
      <c r="G12" s="457">
        <v>42.946112227198299</v>
      </c>
      <c r="H12" s="458">
        <v>37507.951140980003</v>
      </c>
      <c r="I12" s="208">
        <v>41393.734142857145</v>
      </c>
      <c r="J12" s="196">
        <v>110.35989139281898</v>
      </c>
      <c r="K12" s="185"/>
    </row>
    <row r="13" spans="2:11">
      <c r="B13" s="459" t="s">
        <v>17</v>
      </c>
      <c r="C13" s="460">
        <v>44858</v>
      </c>
      <c r="D13" s="202">
        <v>124944.50000000001</v>
      </c>
      <c r="E13" s="461">
        <v>35.902340639243818</v>
      </c>
      <c r="F13" s="460">
        <v>95558.292839473084</v>
      </c>
      <c r="G13" s="462">
        <v>100.00030645207423</v>
      </c>
      <c r="H13" s="463">
        <v>89589.503659021429</v>
      </c>
      <c r="I13" s="202">
        <v>94284.183042857127</v>
      </c>
      <c r="J13" s="284">
        <v>105.24021139987971</v>
      </c>
      <c r="K13" s="185"/>
    </row>
    <row r="14" spans="2:11" s="470" customFormat="1">
      <c r="B14" s="464" t="s">
        <v>265</v>
      </c>
      <c r="C14" s="465">
        <v>33010</v>
      </c>
      <c r="D14" s="466">
        <v>103437.1</v>
      </c>
      <c r="E14" s="461">
        <v>31.913114346786596</v>
      </c>
      <c r="F14" s="465">
        <v>76428.699176136157</v>
      </c>
      <c r="G14" s="467">
        <v>79.981476355863606</v>
      </c>
      <c r="H14" s="468">
        <v>70510.366784252867</v>
      </c>
      <c r="I14" s="466">
        <v>76144.360257142864</v>
      </c>
      <c r="J14" s="469">
        <v>107.99030515630254</v>
      </c>
      <c r="K14" s="185"/>
    </row>
    <row r="15" spans="2:11" ht="16">
      <c r="B15" s="286" t="s">
        <v>266</v>
      </c>
      <c r="C15" s="471"/>
      <c r="D15" s="472"/>
      <c r="E15" s="471"/>
      <c r="F15" s="471"/>
      <c r="G15" s="471"/>
      <c r="H15" s="471"/>
      <c r="I15" s="471"/>
      <c r="J15" s="473"/>
      <c r="K15" s="185"/>
    </row>
    <row r="16" spans="2:11">
      <c r="B16" s="455" t="s">
        <v>10</v>
      </c>
      <c r="C16" s="474">
        <v>5990.2889999999998</v>
      </c>
      <c r="D16" s="270">
        <v>6404.7999999999993</v>
      </c>
      <c r="E16" s="456">
        <v>93.528119535348495</v>
      </c>
      <c r="F16" s="31">
        <v>6812.7402718307676</v>
      </c>
      <c r="G16" s="457">
        <v>3.9786873118590402</v>
      </c>
      <c r="H16" s="458">
        <v>6531.1732191142855</v>
      </c>
      <c r="I16" s="208">
        <v>6976.8142857142866</v>
      </c>
      <c r="J16" s="196">
        <v>106.82329271708456</v>
      </c>
      <c r="K16" s="185"/>
    </row>
    <row r="17" spans="2:11">
      <c r="B17" s="455" t="s">
        <v>11</v>
      </c>
      <c r="C17" s="474">
        <v>1148.3630000000001</v>
      </c>
      <c r="D17" s="270">
        <v>2525.1</v>
      </c>
      <c r="E17" s="456">
        <v>45.47792166646866</v>
      </c>
      <c r="F17" s="31">
        <v>2383.0221919230767</v>
      </c>
      <c r="G17" s="457">
        <v>0.83619152009362985</v>
      </c>
      <c r="H17" s="458">
        <v>2449.817642142857</v>
      </c>
      <c r="I17" s="208">
        <v>2139.8468571428571</v>
      </c>
      <c r="J17" s="196">
        <v>87.347189453298725</v>
      </c>
      <c r="K17" s="185"/>
    </row>
    <row r="18" spans="2:11">
      <c r="B18" s="455" t="s">
        <v>12</v>
      </c>
      <c r="C18" s="474">
        <v>1767.7180000000001</v>
      </c>
      <c r="D18" s="270">
        <v>3087.9000000000005</v>
      </c>
      <c r="E18" s="456">
        <v>57.246607726934151</v>
      </c>
      <c r="F18" s="31">
        <v>2754.2428215384621</v>
      </c>
      <c r="G18" s="457">
        <v>2.7243975223360142</v>
      </c>
      <c r="H18" s="458">
        <v>2952.6493828571429</v>
      </c>
      <c r="I18" s="208">
        <v>2414.9041428571431</v>
      </c>
      <c r="J18" s="196">
        <v>81.787704184516201</v>
      </c>
      <c r="K18" s="185"/>
    </row>
    <row r="19" spans="2:11">
      <c r="B19" s="455" t="s">
        <v>13</v>
      </c>
      <c r="C19" s="474">
        <v>1253.0550000000001</v>
      </c>
      <c r="D19" s="270">
        <v>4572.8000000000011</v>
      </c>
      <c r="E19" s="456">
        <v>27.402357417774663</v>
      </c>
      <c r="F19" s="31">
        <v>2783.0886233384613</v>
      </c>
      <c r="G19" s="457">
        <v>3.0371509072421787</v>
      </c>
      <c r="H19" s="458">
        <v>2252.8081576285713</v>
      </c>
      <c r="I19" s="208">
        <v>3094.7928571428574</v>
      </c>
      <c r="J19" s="196">
        <v>137.37489571240744</v>
      </c>
      <c r="K19" s="185"/>
    </row>
    <row r="20" spans="2:11">
      <c r="B20" s="455" t="s">
        <v>14</v>
      </c>
      <c r="C20" s="474">
        <v>213.07900000000001</v>
      </c>
      <c r="D20" s="270">
        <v>3736.6</v>
      </c>
      <c r="E20" s="456">
        <v>5.7024835411871759</v>
      </c>
      <c r="F20" s="31">
        <v>1919.0134705692305</v>
      </c>
      <c r="G20" s="457">
        <v>3.1931953574414731</v>
      </c>
      <c r="H20" s="458">
        <v>1626.3455881999998</v>
      </c>
      <c r="I20" s="208">
        <v>1967.9764285714286</v>
      </c>
      <c r="J20" s="196">
        <v>121.0060421874749</v>
      </c>
      <c r="K20" s="185"/>
    </row>
    <row r="21" spans="2:11">
      <c r="B21" s="455" t="s">
        <v>15</v>
      </c>
      <c r="C21" s="474">
        <v>20982.177</v>
      </c>
      <c r="D21" s="270">
        <v>67560.2</v>
      </c>
      <c r="E21" s="456">
        <v>31.0570084161977</v>
      </c>
      <c r="F21" s="31">
        <v>44222.281514946146</v>
      </c>
      <c r="G21" s="457">
        <v>41.192206660704372</v>
      </c>
      <c r="H21" s="458">
        <v>39522.952956328569</v>
      </c>
      <c r="I21" s="208">
        <v>45601.59514285715</v>
      </c>
      <c r="J21" s="196">
        <v>115.3800304173761</v>
      </c>
      <c r="K21" s="185"/>
    </row>
    <row r="22" spans="2:11">
      <c r="B22" s="475" t="s">
        <v>16</v>
      </c>
      <c r="C22" s="476">
        <v>17780.689999999999</v>
      </c>
      <c r="D22" s="477">
        <v>79427.3</v>
      </c>
      <c r="E22" s="478">
        <v>22.386119130324207</v>
      </c>
      <c r="F22" s="479">
        <v>48291.858503738462</v>
      </c>
      <c r="G22" s="480">
        <v>45.038177746594521</v>
      </c>
      <c r="H22" s="481">
        <v>41490.968649800001</v>
      </c>
      <c r="I22" s="215">
        <v>50734.01</v>
      </c>
      <c r="J22" s="285">
        <v>122.2772368324656</v>
      </c>
      <c r="K22" s="185"/>
    </row>
    <row r="23" spans="2:11">
      <c r="B23" s="455" t="s">
        <v>17</v>
      </c>
      <c r="C23" s="476">
        <v>49135.370999999999</v>
      </c>
      <c r="D23" s="477">
        <v>167314.70000000001</v>
      </c>
      <c r="E23" s="478">
        <v>29.36703768407677</v>
      </c>
      <c r="F23" s="479">
        <v>109166.10296711541</v>
      </c>
      <c r="G23" s="480">
        <v>100.00000702627123</v>
      </c>
      <c r="H23" s="481">
        <v>96826.447367500019</v>
      </c>
      <c r="I23" s="215">
        <v>112929.93971428573</v>
      </c>
      <c r="J23" s="285">
        <v>116.63129525517517</v>
      </c>
      <c r="K23" s="185"/>
    </row>
    <row r="24" spans="2:11" s="470" customFormat="1">
      <c r="B24" s="482" t="s">
        <v>265</v>
      </c>
      <c r="C24" s="479">
        <v>38762.866999999998</v>
      </c>
      <c r="D24" s="215">
        <v>146987.5</v>
      </c>
      <c r="E24" s="478">
        <v>26.371539756782035</v>
      </c>
      <c r="F24" s="479">
        <v>92514.140018684615</v>
      </c>
      <c r="G24" s="483">
        <v>86.230384407298885</v>
      </c>
      <c r="H24" s="481">
        <v>81013.92160612857</v>
      </c>
      <c r="I24" s="215">
        <v>96335.605142857152</v>
      </c>
      <c r="J24" s="484">
        <v>118.91240817994115</v>
      </c>
    </row>
    <row r="25" spans="2:11" ht="16">
      <c r="B25" s="494" t="s">
        <v>203</v>
      </c>
      <c r="C25" s="485"/>
      <c r="D25" s="486"/>
      <c r="E25" s="485"/>
      <c r="F25" s="485"/>
      <c r="G25" s="485"/>
      <c r="H25" s="485"/>
      <c r="I25" s="485"/>
      <c r="J25" s="487"/>
      <c r="K25" s="185"/>
    </row>
    <row r="26" spans="2:11">
      <c r="B26" s="455" t="s">
        <v>10</v>
      </c>
      <c r="C26" s="31">
        <v>1623.3845528455286</v>
      </c>
      <c r="D26" s="208">
        <v>1121.4259450562918</v>
      </c>
      <c r="E26" s="456">
        <v>144.76074501415607</v>
      </c>
      <c r="F26" s="31">
        <v>1183.1153504486451</v>
      </c>
      <c r="G26" s="457">
        <v>68.342453982739372</v>
      </c>
      <c r="H26" s="458">
        <v>1172.4507735674372</v>
      </c>
      <c r="I26" s="208">
        <v>1256.6755276722654</v>
      </c>
      <c r="J26" s="196">
        <v>107.18364949758667</v>
      </c>
      <c r="K26" s="185"/>
    </row>
    <row r="27" spans="2:11">
      <c r="B27" s="455" t="s">
        <v>11</v>
      </c>
      <c r="C27" s="31">
        <v>585.30224260958209</v>
      </c>
      <c r="D27" s="208">
        <v>630.09357454772305</v>
      </c>
      <c r="E27" s="456">
        <v>92.891320631178971</v>
      </c>
      <c r="F27" s="31">
        <v>661.85251510051341</v>
      </c>
      <c r="G27" s="457">
        <v>43.636442339525445</v>
      </c>
      <c r="H27" s="458">
        <v>683.85990252271233</v>
      </c>
      <c r="I27" s="208">
        <v>628.90937446532439</v>
      </c>
      <c r="J27" s="196">
        <v>91.964651260487827</v>
      </c>
      <c r="K27" s="185"/>
    </row>
    <row r="28" spans="2:11">
      <c r="B28" s="455" t="s">
        <v>12</v>
      </c>
      <c r="C28" s="31">
        <v>722.40212505108298</v>
      </c>
      <c r="D28" s="208">
        <v>820.09401641303486</v>
      </c>
      <c r="E28" s="456">
        <v>88.087720504383</v>
      </c>
      <c r="F28" s="31">
        <v>809.52849411012119</v>
      </c>
      <c r="G28" s="457">
        <v>68.088299505803917</v>
      </c>
      <c r="H28" s="458">
        <v>785.27242728654585</v>
      </c>
      <c r="I28" s="208">
        <v>821.33793678240522</v>
      </c>
      <c r="J28" s="196">
        <v>104.59273855068123</v>
      </c>
      <c r="K28" s="185"/>
    </row>
    <row r="29" spans="2:11">
      <c r="B29" s="455" t="s">
        <v>13</v>
      </c>
      <c r="C29" s="31">
        <v>430.45517004465819</v>
      </c>
      <c r="D29" s="208">
        <v>1033.9385443281255</v>
      </c>
      <c r="E29" s="456">
        <v>41.632568241701136</v>
      </c>
      <c r="F29" s="31">
        <v>675.1153472742734</v>
      </c>
      <c r="G29" s="457">
        <v>68.273782232101169</v>
      </c>
      <c r="H29" s="458">
        <v>562.9956293713168</v>
      </c>
      <c r="I29" s="208">
        <v>752.283611287285</v>
      </c>
      <c r="J29" s="196">
        <v>133.62157218295664</v>
      </c>
      <c r="K29" s="185"/>
    </row>
    <row r="30" spans="2:11">
      <c r="B30" s="455" t="s">
        <v>14</v>
      </c>
      <c r="C30" s="31">
        <v>254.27088305489261</v>
      </c>
      <c r="D30" s="208">
        <v>1037.7714825306894</v>
      </c>
      <c r="E30" s="456">
        <v>24.501625582814494</v>
      </c>
      <c r="F30" s="31">
        <v>745.86044276425866</v>
      </c>
      <c r="G30" s="457">
        <v>91.015048685158732</v>
      </c>
      <c r="H30" s="458">
        <v>687.10251496455305</v>
      </c>
      <c r="I30" s="208">
        <v>734.3912906054835</v>
      </c>
      <c r="J30" s="196">
        <v>106.88234646373984</v>
      </c>
      <c r="K30" s="185"/>
    </row>
    <row r="31" spans="2:11">
      <c r="B31" s="455" t="s">
        <v>15</v>
      </c>
      <c r="C31" s="31">
        <v>1477.8262431328355</v>
      </c>
      <c r="D31" s="208">
        <v>1515.9787637943336</v>
      </c>
      <c r="E31" s="456">
        <v>97.483307710326599</v>
      </c>
      <c r="F31" s="31">
        <v>1246.4247046143321</v>
      </c>
      <c r="G31" s="457">
        <v>121.4637115835729</v>
      </c>
      <c r="H31" s="458">
        <v>1190.8835914329577</v>
      </c>
      <c r="I31" s="208">
        <v>1335.0231804412067</v>
      </c>
      <c r="J31" s="196">
        <v>112.10358342705938</v>
      </c>
      <c r="K31" s="185"/>
    </row>
    <row r="32" spans="2:11">
      <c r="B32" s="455" t="s">
        <v>16</v>
      </c>
      <c r="C32" s="31">
        <v>945.17807782266641</v>
      </c>
      <c r="D32" s="208">
        <v>1349.1592734709548</v>
      </c>
      <c r="E32" s="456">
        <v>70.056819562231965</v>
      </c>
      <c r="F32" s="31">
        <v>1150.2415300490768</v>
      </c>
      <c r="G32" s="457">
        <v>97.09390586811854</v>
      </c>
      <c r="H32" s="458">
        <v>1073.2306236719271</v>
      </c>
      <c r="I32" s="208">
        <v>1197.9576575367391</v>
      </c>
      <c r="J32" s="196">
        <v>111.62164320638502</v>
      </c>
      <c r="K32" s="185"/>
    </row>
    <row r="33" spans="2:11">
      <c r="B33" s="459" t="s">
        <v>17</v>
      </c>
      <c r="C33" s="460">
        <v>1095.3535824156227</v>
      </c>
      <c r="D33" s="202">
        <v>1339.1121658016157</v>
      </c>
      <c r="E33" s="461">
        <v>81.797000310270889</v>
      </c>
      <c r="F33" s="460">
        <v>1126.9492153632591</v>
      </c>
      <c r="G33" s="462">
        <v>100.00447738081432</v>
      </c>
      <c r="H33" s="463">
        <v>1062.5473629083358</v>
      </c>
      <c r="I33" s="202">
        <v>1186.8374059685195</v>
      </c>
      <c r="J33" s="284">
        <v>111.69736497392316</v>
      </c>
      <c r="K33" s="185"/>
    </row>
    <row r="34" spans="2:11" s="470" customFormat="1">
      <c r="B34" s="488" t="s">
        <v>265</v>
      </c>
      <c r="C34" s="489">
        <v>1174.2764919721296</v>
      </c>
      <c r="D34" s="287">
        <v>1421.0326855644637</v>
      </c>
      <c r="E34" s="490">
        <v>82.635431535178412</v>
      </c>
      <c r="F34" s="489">
        <v>1210.4633601767609</v>
      </c>
      <c r="G34" s="491">
        <v>106.60016131915557</v>
      </c>
      <c r="H34" s="492">
        <v>1148.9646884693482</v>
      </c>
      <c r="I34" s="287">
        <v>1265.1705893585231</v>
      </c>
      <c r="J34" s="493">
        <v>110.11396625635071</v>
      </c>
    </row>
    <row r="35" spans="2:11">
      <c r="B35" s="185" t="s">
        <v>181</v>
      </c>
    </row>
  </sheetData>
  <mergeCells count="1">
    <mergeCell ref="B2:J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3:F14"/>
  <sheetViews>
    <sheetView zoomScale="130" zoomScaleNormal="130" workbookViewId="0">
      <selection activeCell="B15" sqref="B15"/>
    </sheetView>
  </sheetViews>
  <sheetFormatPr defaultColWidth="9.1796875" defaultRowHeight="13"/>
  <cols>
    <col min="1" max="1" width="3.26953125" style="1" customWidth="1"/>
    <col min="2" max="2" width="22.1796875" style="1" customWidth="1"/>
    <col min="3" max="3" width="8.7265625" style="1" customWidth="1"/>
    <col min="4" max="16384" width="9.1796875" style="1"/>
  </cols>
  <sheetData>
    <row r="3" spans="2:6" ht="14.5">
      <c r="B3" s="522" t="s">
        <v>272</v>
      </c>
      <c r="C3" s="522"/>
      <c r="D3" s="522"/>
      <c r="E3" s="528"/>
      <c r="F3" s="528"/>
    </row>
    <row r="4" spans="2:6" ht="14.5">
      <c r="B4" s="533" t="s">
        <v>116</v>
      </c>
      <c r="C4" s="533"/>
      <c r="D4" s="533"/>
      <c r="E4" s="528"/>
      <c r="F4" s="528"/>
    </row>
    <row r="5" spans="2:6">
      <c r="B5" s="76"/>
      <c r="C5" s="76"/>
      <c r="F5" s="276" t="s">
        <v>103</v>
      </c>
    </row>
    <row r="6" spans="2:6">
      <c r="B6" s="529" t="s">
        <v>1</v>
      </c>
      <c r="C6" s="531" t="s">
        <v>117</v>
      </c>
      <c r="D6" s="532"/>
      <c r="E6" s="531" t="s">
        <v>118</v>
      </c>
      <c r="F6" s="532"/>
    </row>
    <row r="7" spans="2:6" ht="44.25" customHeight="1">
      <c r="B7" s="530"/>
      <c r="C7" s="132" t="s">
        <v>114</v>
      </c>
      <c r="D7" s="133" t="s">
        <v>115</v>
      </c>
      <c r="E7" s="65" t="s">
        <v>114</v>
      </c>
      <c r="F7" s="96" t="s">
        <v>115</v>
      </c>
    </row>
    <row r="8" spans="2:6">
      <c r="B8" s="97" t="s">
        <v>83</v>
      </c>
      <c r="C8" s="40">
        <v>56</v>
      </c>
      <c r="D8" s="41">
        <v>43</v>
      </c>
      <c r="E8" s="28">
        <v>69</v>
      </c>
      <c r="F8" s="45">
        <v>44</v>
      </c>
    </row>
    <row r="9" spans="2:6">
      <c r="B9" s="34" t="s">
        <v>84</v>
      </c>
      <c r="C9" s="39">
        <v>23</v>
      </c>
      <c r="D9" s="44">
        <v>14</v>
      </c>
      <c r="E9" s="28">
        <v>16</v>
      </c>
      <c r="F9" s="45">
        <v>9</v>
      </c>
    </row>
    <row r="10" spans="2:6">
      <c r="B10" s="34" t="s">
        <v>85</v>
      </c>
      <c r="C10" s="39">
        <v>11</v>
      </c>
      <c r="D10" s="44">
        <v>9</v>
      </c>
      <c r="E10" s="28">
        <v>7</v>
      </c>
      <c r="F10" s="45">
        <v>5</v>
      </c>
    </row>
    <row r="11" spans="2:6">
      <c r="B11" s="34" t="s">
        <v>86</v>
      </c>
      <c r="C11" s="39">
        <v>5</v>
      </c>
      <c r="D11" s="44">
        <v>31</v>
      </c>
      <c r="E11" s="28">
        <v>3</v>
      </c>
      <c r="F11" s="45">
        <v>40</v>
      </c>
    </row>
    <row r="12" spans="2:6">
      <c r="B12" s="34" t="s">
        <v>87</v>
      </c>
      <c r="C12" s="39">
        <v>4</v>
      </c>
      <c r="D12" s="44">
        <v>2</v>
      </c>
      <c r="E12" s="28">
        <v>4</v>
      </c>
      <c r="F12" s="45">
        <v>2</v>
      </c>
    </row>
    <row r="13" spans="2:6">
      <c r="B13" s="35" t="s">
        <v>88</v>
      </c>
      <c r="C13" s="56">
        <v>1</v>
      </c>
      <c r="D13" s="58">
        <v>1</v>
      </c>
      <c r="E13" s="57">
        <v>1</v>
      </c>
      <c r="F13" s="60">
        <v>0.4</v>
      </c>
    </row>
    <row r="14" spans="2:6">
      <c r="B14" s="1" t="s">
        <v>173</v>
      </c>
    </row>
  </sheetData>
  <mergeCells count="5">
    <mergeCell ref="B6:B7"/>
    <mergeCell ref="C6:D6"/>
    <mergeCell ref="E6:F6"/>
    <mergeCell ref="B3:F3"/>
    <mergeCell ref="B4:F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1Ábr</vt:lpstr>
      <vt:lpstr>2a ábr</vt:lpstr>
      <vt:lpstr>2b ábr</vt:lpstr>
      <vt:lpstr>2c ábr</vt:lpstr>
      <vt:lpstr>1</vt:lpstr>
      <vt:lpstr>2</vt:lpstr>
      <vt:lpstr>3</vt:lpstr>
      <vt:lpstr>4</vt:lpstr>
      <vt:lpstr>5</vt:lpstr>
      <vt:lpstr>6</vt:lpstr>
      <vt:lpstr>7</vt:lpstr>
      <vt:lpstr>8a</vt:lpstr>
      <vt:lpstr>8b</vt:lpstr>
      <vt:lpstr>9</vt:lpstr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2017-06-23T16:18:55Z</dcterms:modified>
</cp:coreProperties>
</file>